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codeName="ThisWorkbook" defaultThemeVersion="166925"/>
  <xr:revisionPtr revIDLastSave="0" documentId="8_{E8173C43-73D9-4187-956D-03ABE01DC56C}" xr6:coauthVersionLast="47" xr6:coauthVersionMax="47" xr10:uidLastSave="{00000000-0000-0000-0000-000000000000}"/>
  <bookViews>
    <workbookView xWindow="-120" yWindow="-120" windowWidth="38640" windowHeight="21120" tabRatio="857" xr2:uid="{00000000-000D-0000-FFFF-FFFF00000000}"/>
  </bookViews>
  <sheets>
    <sheet name="試験結果一覧" sheetId="8" r:id="rId1"/>
    <sheet name="1.1" sheetId="9" r:id="rId2"/>
    <sheet name="1.2.1" sheetId="43" r:id="rId3"/>
    <sheet name="1.2.2" sheetId="11" r:id="rId4"/>
    <sheet name="1.3" sheetId="12" r:id="rId5"/>
    <sheet name="1.4" sheetId="13" r:id="rId6"/>
    <sheet name="1.5" sheetId="14" r:id="rId7"/>
    <sheet name="1.6" sheetId="10" r:id="rId8"/>
    <sheet name="1.7" sheetId="39" r:id="rId9"/>
    <sheet name="1.8" sheetId="15" r:id="rId10"/>
    <sheet name="1.9" sheetId="16" r:id="rId11"/>
    <sheet name="1.10" sheetId="17" r:id="rId12"/>
    <sheet name="1.11" sheetId="18" r:id="rId13"/>
    <sheet name="1.12.1" sheetId="42" r:id="rId14"/>
    <sheet name="1.12.2" sheetId="19" r:id="rId15"/>
    <sheet name="1.13" sheetId="20" r:id="rId16"/>
    <sheet name="1.14" sheetId="21" r:id="rId17"/>
    <sheet name="1.15" sheetId="22" r:id="rId18"/>
    <sheet name="1.16" sheetId="40" r:id="rId19"/>
    <sheet name="2.1" sheetId="23" r:id="rId20"/>
    <sheet name="2.2" sheetId="24" r:id="rId21"/>
    <sheet name="2.3" sheetId="25" r:id="rId22"/>
    <sheet name="2.4" sheetId="26" r:id="rId23"/>
    <sheet name="2.5" sheetId="27" r:id="rId24"/>
    <sheet name="2.6" sheetId="28" r:id="rId25"/>
    <sheet name="2.7" sheetId="29" r:id="rId26"/>
    <sheet name="2.8" sheetId="41" r:id="rId27"/>
    <sheet name="2.9" sheetId="30" r:id="rId28"/>
    <sheet name="3.1" sheetId="31" r:id="rId29"/>
    <sheet name="3.2" sheetId="33" r:id="rId30"/>
    <sheet name="3.3" sheetId="32" r:id="rId31"/>
    <sheet name="3.4" sheetId="34" r:id="rId32"/>
    <sheet name="3.5" sheetId="35" r:id="rId33"/>
    <sheet name="3.6" sheetId="36" r:id="rId34"/>
    <sheet name="3.7" sheetId="37" r:id="rId35"/>
    <sheet name="3.8" sheetId="38"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B44" i="43" l="1"/>
  <c r="B43" i="43"/>
  <c r="B42" i="43"/>
  <c r="B41" i="43"/>
  <c r="B40" i="43"/>
  <c r="B39" i="43"/>
  <c r="B38" i="43"/>
  <c r="B37" i="43"/>
  <c r="B36" i="43"/>
  <c r="B35" i="43"/>
  <c r="B34" i="43"/>
  <c r="B33" i="43"/>
  <c r="B32" i="43"/>
  <c r="B31" i="43"/>
  <c r="B30" i="43"/>
  <c r="B29" i="43"/>
  <c r="B28" i="43"/>
  <c r="B27" i="43"/>
  <c r="B25" i="43"/>
  <c r="B24" i="43"/>
  <c r="B23" i="43"/>
  <c r="B22" i="43"/>
  <c r="B21" i="43"/>
  <c r="B20" i="43"/>
  <c r="B19" i="43"/>
  <c r="B18" i="43"/>
  <c r="B17" i="43"/>
  <c r="B16" i="43"/>
  <c r="B15" i="43"/>
  <c r="B14" i="43"/>
  <c r="B13" i="43"/>
  <c r="B11" i="43"/>
  <c r="B10" i="43"/>
  <c r="B9" i="43"/>
  <c r="B8" i="43"/>
  <c r="B7" i="43"/>
  <c r="B6" i="43"/>
  <c r="B5" i="43"/>
  <c r="B44" i="42"/>
  <c r="B43" i="42"/>
  <c r="B42" i="42"/>
  <c r="B41" i="42"/>
  <c r="B40" i="42"/>
  <c r="B39" i="42"/>
  <c r="B38" i="42"/>
  <c r="B37" i="42"/>
  <c r="B36" i="42"/>
  <c r="B35" i="42"/>
  <c r="B34" i="42"/>
  <c r="B33" i="42"/>
  <c r="B32" i="42"/>
  <c r="B31" i="42"/>
  <c r="B30" i="42"/>
  <c r="B29" i="42"/>
  <c r="B28" i="42"/>
  <c r="B27" i="42"/>
  <c r="B25" i="42"/>
  <c r="B24" i="42"/>
  <c r="B23" i="42"/>
  <c r="B22" i="42"/>
  <c r="B21" i="42"/>
  <c r="B20" i="42"/>
  <c r="B19" i="42"/>
  <c r="B18" i="42"/>
  <c r="B17" i="42"/>
  <c r="B16" i="42"/>
  <c r="B15" i="42"/>
  <c r="B14" i="42"/>
  <c r="B13" i="42"/>
  <c r="B11" i="42"/>
  <c r="B10" i="42"/>
  <c r="B9" i="42"/>
  <c r="B8" i="42"/>
  <c r="B7" i="42"/>
  <c r="B6" i="42"/>
  <c r="B5" i="42"/>
  <c r="B25" i="38"/>
  <c r="B25" i="37"/>
  <c r="B25" i="36"/>
  <c r="B25" i="35"/>
  <c r="B25" i="34"/>
  <c r="B25" i="32"/>
  <c r="B25" i="33"/>
  <c r="B25" i="31"/>
  <c r="B25" i="30"/>
  <c r="B25" i="26"/>
  <c r="B25" i="40"/>
  <c r="B25" i="22"/>
  <c r="B11" i="38"/>
  <c r="B11" i="37"/>
  <c r="B11" i="36"/>
  <c r="B11" i="35"/>
  <c r="B11" i="34"/>
  <c r="B11" i="32"/>
  <c r="B11" i="33"/>
  <c r="B11" i="31"/>
  <c r="B11" i="30"/>
  <c r="B11" i="41"/>
  <c r="B11" i="29"/>
  <c r="B11" i="28"/>
  <c r="B11" i="27"/>
  <c r="B11" i="26"/>
  <c r="B11" i="25"/>
  <c r="B11" i="24"/>
  <c r="B11" i="23"/>
  <c r="B11" i="40"/>
  <c r="B11" i="22"/>
  <c r="B44" i="40"/>
  <c r="B43" i="40"/>
  <c r="B42" i="40"/>
  <c r="B41" i="40"/>
  <c r="B40" i="40"/>
  <c r="B39" i="40"/>
  <c r="B38" i="40"/>
  <c r="B37" i="40"/>
  <c r="B36" i="40"/>
  <c r="B35" i="40"/>
  <c r="B34" i="40"/>
  <c r="B33" i="40"/>
  <c r="B32" i="40"/>
  <c r="B31" i="40"/>
  <c r="B30" i="40"/>
  <c r="B29" i="40"/>
  <c r="B28" i="40"/>
  <c r="B27" i="40"/>
  <c r="B24" i="40"/>
  <c r="B23" i="40"/>
  <c r="B22" i="40"/>
  <c r="B21" i="40"/>
  <c r="B20" i="40"/>
  <c r="B19" i="40"/>
  <c r="B18" i="40"/>
  <c r="B17" i="40"/>
  <c r="B16" i="40"/>
  <c r="B15" i="40"/>
  <c r="B14" i="40"/>
  <c r="B13" i="40"/>
  <c r="B10" i="40"/>
  <c r="B9" i="40"/>
  <c r="B8" i="40"/>
  <c r="B7" i="40"/>
  <c r="B6" i="40"/>
  <c r="B5" i="40"/>
  <c r="B44" i="38"/>
  <c r="B43" i="38"/>
  <c r="B42" i="38"/>
  <c r="B41" i="38"/>
  <c r="B40" i="38"/>
  <c r="B39" i="38"/>
  <c r="B38" i="38"/>
  <c r="B37" i="38"/>
  <c r="B36" i="38"/>
  <c r="B35" i="38"/>
  <c r="B34" i="38"/>
  <c r="B33" i="38"/>
  <c r="B32" i="38"/>
  <c r="B31" i="38"/>
  <c r="B30" i="38"/>
  <c r="B29" i="38"/>
  <c r="B28" i="38"/>
  <c r="B27" i="38"/>
  <c r="B24" i="38"/>
  <c r="B23" i="38"/>
  <c r="B22" i="38"/>
  <c r="B21" i="38"/>
  <c r="B20" i="38"/>
  <c r="B19" i="38"/>
  <c r="B18" i="38"/>
  <c r="B17" i="38"/>
  <c r="B16" i="38"/>
  <c r="B15" i="38"/>
  <c r="B14" i="38"/>
  <c r="B13" i="38"/>
  <c r="B10" i="38"/>
  <c r="B9" i="38"/>
  <c r="B8" i="38"/>
  <c r="B7" i="38"/>
  <c r="B6" i="38"/>
  <c r="B5" i="38"/>
  <c r="B44" i="37"/>
  <c r="B43" i="37"/>
  <c r="B42" i="37"/>
  <c r="B41" i="37"/>
  <c r="B40" i="37"/>
  <c r="B39" i="37"/>
  <c r="B38" i="37"/>
  <c r="B37" i="37"/>
  <c r="B36" i="37"/>
  <c r="B35" i="37"/>
  <c r="B34" i="37"/>
  <c r="B33" i="37"/>
  <c r="B32" i="37"/>
  <c r="B31" i="37"/>
  <c r="B30" i="37"/>
  <c r="B29" i="37"/>
  <c r="B28" i="37"/>
  <c r="B27" i="37"/>
  <c r="B24" i="37"/>
  <c r="B23" i="37"/>
  <c r="B22" i="37"/>
  <c r="B21" i="37"/>
  <c r="B20" i="37"/>
  <c r="B19" i="37"/>
  <c r="B18" i="37"/>
  <c r="B17" i="37"/>
  <c r="B16" i="37"/>
  <c r="B15" i="37"/>
  <c r="B14" i="37"/>
  <c r="B13" i="37"/>
  <c r="B10" i="37"/>
  <c r="B9" i="37"/>
  <c r="B8" i="37"/>
  <c r="B7" i="37"/>
  <c r="B6" i="37"/>
  <c r="B5" i="37"/>
  <c r="B44" i="36"/>
  <c r="B43" i="36"/>
  <c r="B42" i="36"/>
  <c r="B41" i="36"/>
  <c r="B40" i="36"/>
  <c r="B39" i="36"/>
  <c r="B38" i="36"/>
  <c r="B37" i="36"/>
  <c r="B36" i="36"/>
  <c r="B35" i="36"/>
  <c r="B34" i="36"/>
  <c r="B33" i="36"/>
  <c r="B32" i="36"/>
  <c r="B31" i="36"/>
  <c r="B30" i="36"/>
  <c r="B29" i="36"/>
  <c r="B28" i="36"/>
  <c r="B27" i="36"/>
  <c r="B24" i="36"/>
  <c r="B23" i="36"/>
  <c r="B22" i="36"/>
  <c r="B21" i="36"/>
  <c r="B20" i="36"/>
  <c r="B19" i="36"/>
  <c r="B18" i="36"/>
  <c r="B17" i="36"/>
  <c r="B16" i="36"/>
  <c r="B15" i="36"/>
  <c r="B14" i="36"/>
  <c r="B13" i="36"/>
  <c r="B10" i="36"/>
  <c r="B9" i="36"/>
  <c r="B8" i="36"/>
  <c r="B7" i="36"/>
  <c r="B6" i="36"/>
  <c r="B5" i="36"/>
  <c r="B44" i="35"/>
  <c r="B43" i="35"/>
  <c r="B42" i="35"/>
  <c r="B41" i="35"/>
  <c r="B40" i="35"/>
  <c r="B39" i="35"/>
  <c r="B38" i="35"/>
  <c r="B37" i="35"/>
  <c r="B36" i="35"/>
  <c r="B35" i="35"/>
  <c r="B34" i="35"/>
  <c r="B33" i="35"/>
  <c r="B32" i="35"/>
  <c r="B31" i="35"/>
  <c r="B30" i="35"/>
  <c r="B29" i="35"/>
  <c r="B28" i="35"/>
  <c r="B27" i="35"/>
  <c r="B24" i="35"/>
  <c r="B23" i="35"/>
  <c r="B22" i="35"/>
  <c r="B21" i="35"/>
  <c r="B20" i="35"/>
  <c r="B19" i="35"/>
  <c r="B18" i="35"/>
  <c r="B17" i="35"/>
  <c r="B16" i="35"/>
  <c r="B15" i="35"/>
  <c r="B14" i="35"/>
  <c r="B13" i="35"/>
  <c r="B10" i="35"/>
  <c r="B9" i="35"/>
  <c r="B8" i="35"/>
  <c r="B7" i="35"/>
  <c r="B6" i="35"/>
  <c r="B5" i="35"/>
  <c r="B44" i="34"/>
  <c r="B43" i="34"/>
  <c r="B42" i="34"/>
  <c r="B41" i="34"/>
  <c r="B40" i="34"/>
  <c r="B39" i="34"/>
  <c r="B38" i="34"/>
  <c r="B37" i="34"/>
  <c r="B36" i="34"/>
  <c r="B35" i="34"/>
  <c r="B34" i="34"/>
  <c r="B33" i="34"/>
  <c r="B32" i="34"/>
  <c r="B31" i="34"/>
  <c r="B30" i="34"/>
  <c r="B29" i="34"/>
  <c r="B28" i="34"/>
  <c r="B27" i="34"/>
  <c r="B24" i="34"/>
  <c r="B23" i="34"/>
  <c r="B22" i="34"/>
  <c r="B21" i="34"/>
  <c r="B20" i="34"/>
  <c r="B19" i="34"/>
  <c r="B18" i="34"/>
  <c r="B17" i="34"/>
  <c r="B16" i="34"/>
  <c r="B15" i="34"/>
  <c r="B14" i="34"/>
  <c r="B13" i="34"/>
  <c r="B10" i="34"/>
  <c r="B9" i="34"/>
  <c r="B8" i="34"/>
  <c r="B7" i="34"/>
  <c r="B6" i="34"/>
  <c r="B5" i="34"/>
  <c r="B44" i="32"/>
  <c r="B43" i="32"/>
  <c r="B42" i="32"/>
  <c r="B41" i="32"/>
  <c r="B40" i="32"/>
  <c r="B39" i="32"/>
  <c r="B38" i="32"/>
  <c r="B37" i="32"/>
  <c r="B36" i="32"/>
  <c r="B35" i="32"/>
  <c r="B34" i="32"/>
  <c r="B33" i="32"/>
  <c r="B32" i="32"/>
  <c r="B31" i="32"/>
  <c r="B30" i="32"/>
  <c r="B29" i="32"/>
  <c r="B28" i="32"/>
  <c r="B27" i="32"/>
  <c r="B24" i="32"/>
  <c r="B23" i="32"/>
  <c r="B22" i="32"/>
  <c r="B21" i="32"/>
  <c r="B20" i="32"/>
  <c r="B19" i="32"/>
  <c r="B18" i="32"/>
  <c r="B17" i="32"/>
  <c r="B16" i="32"/>
  <c r="B15" i="32"/>
  <c r="B14" i="32"/>
  <c r="B13" i="32"/>
  <c r="B10" i="32"/>
  <c r="B9" i="32"/>
  <c r="B8" i="32"/>
  <c r="B7" i="32"/>
  <c r="B6" i="32"/>
  <c r="B5" i="32"/>
  <c r="B44" i="33"/>
  <c r="B43" i="33"/>
  <c r="B42" i="33"/>
  <c r="B41" i="33"/>
  <c r="B40" i="33"/>
  <c r="B39" i="33"/>
  <c r="B38" i="33"/>
  <c r="B37" i="33"/>
  <c r="B36" i="33"/>
  <c r="B35" i="33"/>
  <c r="B34" i="33"/>
  <c r="B33" i="33"/>
  <c r="B32" i="33"/>
  <c r="B31" i="33"/>
  <c r="B30" i="33"/>
  <c r="B29" i="33"/>
  <c r="B28" i="33"/>
  <c r="B27" i="33"/>
  <c r="B24" i="33"/>
  <c r="B23" i="33"/>
  <c r="B22" i="33"/>
  <c r="B21" i="33"/>
  <c r="B20" i="33"/>
  <c r="B19" i="33"/>
  <c r="B18" i="33"/>
  <c r="B17" i="33"/>
  <c r="B16" i="33"/>
  <c r="B15" i="33"/>
  <c r="B14" i="33"/>
  <c r="B13" i="33"/>
  <c r="B10" i="33"/>
  <c r="B9" i="33"/>
  <c r="B8" i="33"/>
  <c r="B7" i="33"/>
  <c r="B6" i="33"/>
  <c r="B5" i="33"/>
  <c r="B44" i="31"/>
  <c r="B43" i="31"/>
  <c r="B42" i="31"/>
  <c r="B41" i="31"/>
  <c r="B40" i="31"/>
  <c r="B39" i="31"/>
  <c r="B38" i="31"/>
  <c r="B37" i="31"/>
  <c r="B36" i="31"/>
  <c r="B35" i="31"/>
  <c r="B34" i="31"/>
  <c r="B33" i="31"/>
  <c r="B32" i="31"/>
  <c r="B31" i="31"/>
  <c r="B30" i="31"/>
  <c r="B29" i="31"/>
  <c r="B28" i="31"/>
  <c r="B27" i="31"/>
  <c r="B24" i="31"/>
  <c r="B23" i="31"/>
  <c r="B22" i="31"/>
  <c r="B21" i="31"/>
  <c r="B20" i="31"/>
  <c r="B19" i="31"/>
  <c r="B18" i="31"/>
  <c r="B17" i="31"/>
  <c r="B16" i="31"/>
  <c r="B15" i="31"/>
  <c r="B14" i="31"/>
  <c r="B13" i="31"/>
  <c r="B10" i="31"/>
  <c r="B9" i="31"/>
  <c r="B8" i="31"/>
  <c r="B7" i="31"/>
  <c r="B6" i="31"/>
  <c r="B5" i="31"/>
  <c r="B44" i="30"/>
  <c r="B43" i="30"/>
  <c r="B42" i="30"/>
  <c r="B41" i="30"/>
  <c r="B40" i="30"/>
  <c r="B39" i="30"/>
  <c r="B38" i="30"/>
  <c r="B37" i="30"/>
  <c r="B36" i="30"/>
  <c r="B35" i="30"/>
  <c r="B34" i="30"/>
  <c r="B33" i="30"/>
  <c r="B32" i="30"/>
  <c r="B31" i="30"/>
  <c r="B30" i="30"/>
  <c r="B29" i="30"/>
  <c r="B28" i="30"/>
  <c r="B27" i="30"/>
  <c r="B24" i="30"/>
  <c r="B23" i="30"/>
  <c r="B22" i="30"/>
  <c r="B21" i="30"/>
  <c r="B20" i="30"/>
  <c r="B19" i="30"/>
  <c r="B18" i="30"/>
  <c r="B17" i="30"/>
  <c r="B16" i="30"/>
  <c r="B15" i="30"/>
  <c r="B14" i="30"/>
  <c r="B13" i="30"/>
  <c r="B10" i="30"/>
  <c r="B9" i="30"/>
  <c r="B8" i="30"/>
  <c r="B7" i="30"/>
  <c r="B6" i="30"/>
  <c r="B5" i="30"/>
  <c r="B43" i="41"/>
  <c r="B42" i="41"/>
  <c r="B41" i="41"/>
  <c r="B40" i="41"/>
  <c r="B39" i="41"/>
  <c r="B38" i="41"/>
  <c r="B37" i="41"/>
  <c r="B36" i="41"/>
  <c r="B35" i="41"/>
  <c r="B34" i="41"/>
  <c r="B33" i="41"/>
  <c r="B32" i="41"/>
  <c r="B31" i="41"/>
  <c r="B30" i="41"/>
  <c r="B29" i="41"/>
  <c r="B28" i="41"/>
  <c r="B27" i="41"/>
  <c r="B26" i="41"/>
  <c r="B25" i="41"/>
  <c r="B24" i="41"/>
  <c r="B23" i="41"/>
  <c r="B22" i="41"/>
  <c r="B21" i="41"/>
  <c r="B20" i="41"/>
  <c r="B19" i="41"/>
  <c r="B18" i="41"/>
  <c r="B17" i="41"/>
  <c r="B16" i="41"/>
  <c r="B15" i="41"/>
  <c r="B14" i="41"/>
  <c r="B13" i="41"/>
  <c r="B10" i="41"/>
  <c r="B9" i="41"/>
  <c r="B8" i="41"/>
  <c r="B7" i="41"/>
  <c r="B6" i="41"/>
  <c r="B5" i="41"/>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0" i="29"/>
  <c r="B9" i="29"/>
  <c r="B8" i="29"/>
  <c r="B7" i="29"/>
  <c r="B6" i="29"/>
  <c r="B5" i="29"/>
  <c r="B18"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7" i="28"/>
  <c r="B16" i="28"/>
  <c r="B15" i="28"/>
  <c r="B14" i="28"/>
  <c r="B13" i="28"/>
  <c r="B10" i="28"/>
  <c r="B9" i="28"/>
  <c r="B8" i="28"/>
  <c r="B7" i="28"/>
  <c r="B6" i="28"/>
  <c r="B5" i="28"/>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0" i="27"/>
  <c r="B9" i="27"/>
  <c r="B8" i="27"/>
  <c r="B7" i="27"/>
  <c r="B6" i="27"/>
  <c r="B5" i="27"/>
  <c r="B44" i="26"/>
  <c r="B43" i="26"/>
  <c r="B42" i="26"/>
  <c r="B41" i="26"/>
  <c r="B40" i="26"/>
  <c r="B39" i="26"/>
  <c r="B38" i="26"/>
  <c r="B37" i="26"/>
  <c r="B36" i="26"/>
  <c r="B35" i="26"/>
  <c r="B34" i="26"/>
  <c r="B33" i="26"/>
  <c r="B32" i="26"/>
  <c r="B31" i="26"/>
  <c r="B30" i="26"/>
  <c r="B29" i="26"/>
  <c r="B28" i="26"/>
  <c r="B27" i="26"/>
  <c r="B24" i="26"/>
  <c r="B23" i="26"/>
  <c r="B22" i="26"/>
  <c r="B21" i="26"/>
  <c r="B20" i="26"/>
  <c r="B19" i="26"/>
  <c r="B18" i="26"/>
  <c r="B17" i="26"/>
  <c r="B16" i="26"/>
  <c r="B15" i="26"/>
  <c r="B14" i="26"/>
  <c r="B13" i="26"/>
  <c r="B10" i="26"/>
  <c r="B9" i="26"/>
  <c r="B8" i="26"/>
  <c r="B7" i="26"/>
  <c r="B6" i="26"/>
  <c r="B5" i="26"/>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0" i="25"/>
  <c r="B9" i="25"/>
  <c r="B8" i="25"/>
  <c r="B7" i="25"/>
  <c r="B6" i="25"/>
  <c r="B5" i="25"/>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0" i="24"/>
  <c r="B9" i="24"/>
  <c r="B8" i="24"/>
  <c r="B7" i="24"/>
  <c r="B6" i="24"/>
  <c r="B5" i="24"/>
  <c r="B44" i="39"/>
  <c r="B43" i="39"/>
  <c r="B42" i="39"/>
  <c r="B41" i="39"/>
  <c r="B40" i="39"/>
  <c r="B39" i="39"/>
  <c r="B38" i="39"/>
  <c r="B37" i="39"/>
  <c r="B36" i="39"/>
  <c r="B35" i="39"/>
  <c r="B34" i="39"/>
  <c r="B33" i="39"/>
  <c r="B32" i="39"/>
  <c r="B31" i="39"/>
  <c r="B30" i="39"/>
  <c r="B29" i="39"/>
  <c r="B28" i="39"/>
  <c r="B27" i="39"/>
  <c r="B25" i="39"/>
  <c r="B24" i="39"/>
  <c r="B23" i="39"/>
  <c r="B22" i="39"/>
  <c r="B21" i="39"/>
  <c r="B20" i="39"/>
  <c r="B19" i="39"/>
  <c r="B18" i="39"/>
  <c r="B17" i="39"/>
  <c r="B16" i="39"/>
  <c r="B15" i="39"/>
  <c r="B14" i="39"/>
  <c r="B13" i="39"/>
  <c r="B11" i="39"/>
  <c r="B10" i="39"/>
  <c r="B9" i="39"/>
  <c r="B8" i="39"/>
  <c r="B7" i="39"/>
  <c r="B6" i="39"/>
  <c r="B5" i="39"/>
  <c r="B5" i="22"/>
  <c r="B6" i="22"/>
  <c r="B7" i="22"/>
  <c r="B8" i="22"/>
  <c r="B9" i="22"/>
  <c r="B10" i="22"/>
  <c r="B13" i="22"/>
  <c r="B14" i="22"/>
  <c r="B15" i="22"/>
  <c r="B16" i="22"/>
  <c r="B17" i="22"/>
  <c r="B18" i="22"/>
  <c r="B19" i="22"/>
  <c r="B20" i="22"/>
  <c r="B21" i="22"/>
  <c r="B22" i="22"/>
  <c r="B23" i="22"/>
  <c r="B24" i="22"/>
  <c r="B27" i="22"/>
  <c r="B28" i="22"/>
  <c r="B29" i="22"/>
  <c r="B30" i="22"/>
  <c r="B31" i="22"/>
  <c r="B32" i="22"/>
  <c r="B33" i="22"/>
  <c r="B34" i="22"/>
  <c r="B35" i="22"/>
  <c r="B36" i="22"/>
  <c r="B37" i="22"/>
  <c r="B38" i="22"/>
  <c r="B39" i="22"/>
  <c r="B40" i="22"/>
  <c r="B41" i="22"/>
  <c r="B42" i="22"/>
  <c r="B43" i="22"/>
  <c r="B44" i="22"/>
  <c r="B44" i="21"/>
  <c r="B43" i="21"/>
  <c r="B42" i="21"/>
  <c r="B41" i="21"/>
  <c r="B40" i="21"/>
  <c r="B39" i="21"/>
  <c r="B38" i="21"/>
  <c r="B37" i="21"/>
  <c r="B36" i="21"/>
  <c r="B35" i="21"/>
  <c r="B34" i="21"/>
  <c r="B33" i="21"/>
  <c r="B32" i="21"/>
  <c r="B31" i="21"/>
  <c r="B30" i="21"/>
  <c r="B29" i="21"/>
  <c r="B28" i="21"/>
  <c r="B27" i="21"/>
  <c r="B25" i="21"/>
  <c r="B24" i="21"/>
  <c r="B23" i="21"/>
  <c r="B22" i="21"/>
  <c r="B21" i="21"/>
  <c r="B20" i="21"/>
  <c r="B19" i="21"/>
  <c r="B18" i="21"/>
  <c r="B17" i="21"/>
  <c r="B16" i="21"/>
  <c r="B15" i="21"/>
  <c r="B14" i="21"/>
  <c r="B13" i="21"/>
  <c r="B11" i="21"/>
  <c r="B10" i="21"/>
  <c r="B9" i="21"/>
  <c r="B8" i="21"/>
  <c r="B7" i="21"/>
  <c r="B6" i="21"/>
  <c r="B5" i="21"/>
  <c r="B44" i="20"/>
  <c r="B43" i="20"/>
  <c r="B42" i="20"/>
  <c r="B41" i="20"/>
  <c r="B40" i="20"/>
  <c r="B39" i="20"/>
  <c r="B38" i="20"/>
  <c r="B37" i="20"/>
  <c r="B36" i="20"/>
  <c r="B35" i="20"/>
  <c r="B34" i="20"/>
  <c r="B33" i="20"/>
  <c r="B32" i="20"/>
  <c r="B31" i="20"/>
  <c r="B30" i="20"/>
  <c r="B29" i="20"/>
  <c r="B28" i="20"/>
  <c r="B27" i="20"/>
  <c r="B25" i="20"/>
  <c r="B24" i="20"/>
  <c r="B23" i="20"/>
  <c r="B22" i="20"/>
  <c r="B21" i="20"/>
  <c r="B20" i="20"/>
  <c r="B19" i="20"/>
  <c r="B18" i="20"/>
  <c r="B17" i="20"/>
  <c r="B16" i="20"/>
  <c r="B15" i="20"/>
  <c r="B14" i="20"/>
  <c r="B13" i="20"/>
  <c r="B11" i="20"/>
  <c r="B10" i="20"/>
  <c r="B9" i="20"/>
  <c r="B8" i="20"/>
  <c r="B7" i="20"/>
  <c r="B6" i="20"/>
  <c r="B5" i="20"/>
  <c r="B44" i="19"/>
  <c r="B43" i="19"/>
  <c r="B42" i="19"/>
  <c r="B41" i="19"/>
  <c r="B40" i="19"/>
  <c r="B39" i="19"/>
  <c r="B38" i="19"/>
  <c r="B37" i="19"/>
  <c r="B36" i="19"/>
  <c r="B35" i="19"/>
  <c r="B34" i="19"/>
  <c r="B33" i="19"/>
  <c r="B32" i="19"/>
  <c r="B31" i="19"/>
  <c r="B30" i="19"/>
  <c r="B29" i="19"/>
  <c r="B28" i="19"/>
  <c r="B27" i="19"/>
  <c r="B25" i="19"/>
  <c r="B24" i="19"/>
  <c r="B23" i="19"/>
  <c r="B22" i="19"/>
  <c r="B21" i="19"/>
  <c r="B20" i="19"/>
  <c r="B19" i="19"/>
  <c r="B18" i="19"/>
  <c r="B17" i="19"/>
  <c r="B16" i="19"/>
  <c r="B15" i="19"/>
  <c r="B14" i="19"/>
  <c r="B13" i="19"/>
  <c r="B11" i="19"/>
  <c r="B10" i="19"/>
  <c r="B9" i="19"/>
  <c r="B8" i="19"/>
  <c r="B7" i="19"/>
  <c r="B6" i="19"/>
  <c r="B5" i="19"/>
  <c r="B44" i="18"/>
  <c r="B43" i="18"/>
  <c r="B42" i="18"/>
  <c r="B41" i="18"/>
  <c r="B40" i="18"/>
  <c r="B39" i="18"/>
  <c r="B38" i="18"/>
  <c r="B37" i="18"/>
  <c r="B36" i="18"/>
  <c r="B35" i="18"/>
  <c r="B34" i="18"/>
  <c r="B33" i="18"/>
  <c r="B32" i="18"/>
  <c r="B31" i="18"/>
  <c r="B30" i="18"/>
  <c r="B29" i="18"/>
  <c r="B28" i="18"/>
  <c r="B27" i="18"/>
  <c r="B25" i="18"/>
  <c r="B24" i="18"/>
  <c r="B23" i="18"/>
  <c r="B22" i="18"/>
  <c r="B21" i="18"/>
  <c r="B20" i="18"/>
  <c r="B19" i="18"/>
  <c r="B18" i="18"/>
  <c r="B17" i="18"/>
  <c r="B16" i="18"/>
  <c r="B15" i="18"/>
  <c r="B14" i="18"/>
  <c r="B13" i="18"/>
  <c r="B11" i="18"/>
  <c r="B10" i="18"/>
  <c r="B9" i="18"/>
  <c r="B8" i="18"/>
  <c r="B7" i="18"/>
  <c r="B6" i="18"/>
  <c r="B5" i="18"/>
  <c r="B44" i="17"/>
  <c r="B43" i="17"/>
  <c r="B42" i="17"/>
  <c r="B41" i="17"/>
  <c r="B40" i="17"/>
  <c r="B39" i="17"/>
  <c r="B38" i="17"/>
  <c r="B37" i="17"/>
  <c r="B36" i="17"/>
  <c r="B35" i="17"/>
  <c r="B34" i="17"/>
  <c r="B33" i="17"/>
  <c r="B32" i="17"/>
  <c r="B31" i="17"/>
  <c r="B30" i="17"/>
  <c r="B29" i="17"/>
  <c r="B28" i="17"/>
  <c r="B27" i="17"/>
  <c r="B25" i="17"/>
  <c r="B24" i="17"/>
  <c r="B23" i="17"/>
  <c r="B22" i="17"/>
  <c r="B21" i="17"/>
  <c r="B20" i="17"/>
  <c r="B19" i="17"/>
  <c r="B18" i="17"/>
  <c r="B17" i="17"/>
  <c r="B16" i="17"/>
  <c r="B15" i="17"/>
  <c r="B14" i="17"/>
  <c r="B13" i="17"/>
  <c r="B11" i="17"/>
  <c r="B10" i="17"/>
  <c r="B9" i="17"/>
  <c r="B8" i="17"/>
  <c r="B7" i="17"/>
  <c r="B6" i="17"/>
  <c r="B5" i="17"/>
  <c r="B44" i="16"/>
  <c r="B43" i="16"/>
  <c r="B42" i="16"/>
  <c r="B41" i="16"/>
  <c r="B40" i="16"/>
  <c r="B39" i="16"/>
  <c r="B38" i="16"/>
  <c r="B37" i="16"/>
  <c r="B36" i="16"/>
  <c r="B35" i="16"/>
  <c r="B34" i="16"/>
  <c r="B33" i="16"/>
  <c r="B32" i="16"/>
  <c r="B31" i="16"/>
  <c r="B30" i="16"/>
  <c r="B29" i="16"/>
  <c r="B28" i="16"/>
  <c r="B27" i="16"/>
  <c r="B25" i="16"/>
  <c r="B24" i="16"/>
  <c r="B23" i="16"/>
  <c r="B22" i="16"/>
  <c r="B21" i="16"/>
  <c r="B20" i="16"/>
  <c r="B19" i="16"/>
  <c r="B18" i="16"/>
  <c r="B17" i="16"/>
  <c r="B16" i="16"/>
  <c r="B15" i="16"/>
  <c r="B14" i="16"/>
  <c r="B13" i="16"/>
  <c r="B11" i="16"/>
  <c r="B10" i="16"/>
  <c r="B9" i="16"/>
  <c r="B8" i="16"/>
  <c r="B7" i="16"/>
  <c r="B6" i="16"/>
  <c r="B5" i="16"/>
  <c r="B44" i="15"/>
  <c r="B43" i="15"/>
  <c r="B42" i="15"/>
  <c r="B41" i="15"/>
  <c r="B40" i="15"/>
  <c r="B39" i="15"/>
  <c r="B38" i="15"/>
  <c r="B37" i="15"/>
  <c r="B36" i="15"/>
  <c r="B35" i="15"/>
  <c r="B34" i="15"/>
  <c r="B33" i="15"/>
  <c r="B32" i="15"/>
  <c r="B31" i="15"/>
  <c r="B30" i="15"/>
  <c r="B29" i="15"/>
  <c r="B28" i="15"/>
  <c r="B27" i="15"/>
  <c r="B25" i="15"/>
  <c r="B24" i="15"/>
  <c r="B23" i="15"/>
  <c r="B22" i="15"/>
  <c r="B21" i="15"/>
  <c r="B20" i="15"/>
  <c r="B19" i="15"/>
  <c r="B18" i="15"/>
  <c r="B17" i="15"/>
  <c r="B16" i="15"/>
  <c r="B15" i="15"/>
  <c r="B14" i="15"/>
  <c r="B13" i="15"/>
  <c r="B11" i="15"/>
  <c r="B10" i="15"/>
  <c r="B9" i="15"/>
  <c r="B8" i="15"/>
  <c r="B7" i="15"/>
  <c r="B6" i="15"/>
  <c r="B5" i="15"/>
  <c r="B44" i="10"/>
  <c r="B43" i="10"/>
  <c r="B42" i="10"/>
  <c r="B41" i="10"/>
  <c r="B40" i="10"/>
  <c r="B39" i="10"/>
  <c r="B38" i="10"/>
  <c r="B37" i="10"/>
  <c r="B36" i="10"/>
  <c r="B35" i="10"/>
  <c r="B34" i="10"/>
  <c r="B33" i="10"/>
  <c r="B32" i="10"/>
  <c r="B31" i="10"/>
  <c r="B30" i="10"/>
  <c r="B29" i="10"/>
  <c r="B28" i="10"/>
  <c r="B27" i="10"/>
  <c r="B25" i="10"/>
  <c r="B24" i="10"/>
  <c r="B23" i="10"/>
  <c r="B22" i="10"/>
  <c r="B21" i="10"/>
  <c r="B20" i="10"/>
  <c r="B19" i="10"/>
  <c r="B18" i="10"/>
  <c r="B17" i="10"/>
  <c r="B16" i="10"/>
  <c r="B15" i="10"/>
  <c r="B14" i="10"/>
  <c r="B13" i="10"/>
  <c r="B11" i="10"/>
  <c r="B10" i="10"/>
  <c r="B9" i="10"/>
  <c r="B8" i="10"/>
  <c r="B7" i="10"/>
  <c r="B6" i="10"/>
  <c r="B5" i="10"/>
  <c r="B44" i="14"/>
  <c r="B43" i="14"/>
  <c r="B42" i="14"/>
  <c r="B41" i="14"/>
  <c r="B40" i="14"/>
  <c r="B39" i="14"/>
  <c r="B38" i="14"/>
  <c r="B37" i="14"/>
  <c r="B36" i="14"/>
  <c r="B35" i="14"/>
  <c r="B34" i="14"/>
  <c r="B33" i="14"/>
  <c r="B32" i="14"/>
  <c r="B31" i="14"/>
  <c r="B30" i="14"/>
  <c r="B29" i="14"/>
  <c r="B28" i="14"/>
  <c r="B27" i="14"/>
  <c r="B25" i="14"/>
  <c r="B24" i="14"/>
  <c r="B23" i="14"/>
  <c r="B22" i="14"/>
  <c r="B21" i="14"/>
  <c r="B20" i="14"/>
  <c r="B19" i="14"/>
  <c r="B18" i="14"/>
  <c r="B17" i="14"/>
  <c r="B16" i="14"/>
  <c r="B15" i="14"/>
  <c r="B14" i="14"/>
  <c r="B13" i="14"/>
  <c r="B11" i="14"/>
  <c r="B10" i="14"/>
  <c r="B9" i="14"/>
  <c r="B8" i="14"/>
  <c r="B7" i="14"/>
  <c r="B6" i="14"/>
  <c r="B5" i="14"/>
  <c r="B44" i="13"/>
  <c r="B43" i="13"/>
  <c r="B42" i="13"/>
  <c r="B41" i="13"/>
  <c r="B40" i="13"/>
  <c r="B39" i="13"/>
  <c r="B38" i="13"/>
  <c r="B37" i="13"/>
  <c r="B36" i="13"/>
  <c r="B35" i="13"/>
  <c r="B34" i="13"/>
  <c r="B33" i="13"/>
  <c r="B32" i="13"/>
  <c r="B31" i="13"/>
  <c r="B30" i="13"/>
  <c r="B29" i="13"/>
  <c r="B28" i="13"/>
  <c r="B27" i="13"/>
  <c r="B25" i="13"/>
  <c r="B24" i="13"/>
  <c r="B23" i="13"/>
  <c r="B22" i="13"/>
  <c r="B21" i="13"/>
  <c r="B20" i="13"/>
  <c r="B19" i="13"/>
  <c r="B18" i="13"/>
  <c r="B17" i="13"/>
  <c r="B16" i="13"/>
  <c r="B15" i="13"/>
  <c r="B14" i="13"/>
  <c r="B13" i="13"/>
  <c r="B11" i="13"/>
  <c r="B10" i="13"/>
  <c r="B9" i="13"/>
  <c r="B8" i="13"/>
  <c r="B7" i="13"/>
  <c r="B6" i="13"/>
  <c r="B5" i="13"/>
  <c r="B44" i="12"/>
  <c r="B43" i="12"/>
  <c r="B42" i="12"/>
  <c r="B41" i="12"/>
  <c r="B40" i="12"/>
  <c r="B39" i="12"/>
  <c r="B38" i="12"/>
  <c r="B37" i="12"/>
  <c r="B36" i="12"/>
  <c r="B35" i="12"/>
  <c r="B34" i="12"/>
  <c r="B33" i="12"/>
  <c r="B32" i="12"/>
  <c r="B31" i="12"/>
  <c r="B30" i="12"/>
  <c r="B29" i="12"/>
  <c r="B28" i="12"/>
  <c r="B27" i="12"/>
  <c r="B25" i="12"/>
  <c r="B24" i="12"/>
  <c r="B23" i="12"/>
  <c r="B22" i="12"/>
  <c r="B21" i="12"/>
  <c r="B20" i="12"/>
  <c r="B19" i="12"/>
  <c r="B18" i="12"/>
  <c r="B17" i="12"/>
  <c r="B16" i="12"/>
  <c r="B15" i="12"/>
  <c r="B14" i="12"/>
  <c r="B13" i="12"/>
  <c r="B11" i="12"/>
  <c r="B10" i="12"/>
  <c r="B9" i="12"/>
  <c r="B8" i="12"/>
  <c r="B7" i="12"/>
  <c r="B6" i="12"/>
  <c r="B5" i="12"/>
  <c r="B44" i="11"/>
  <c r="B43" i="11"/>
  <c r="B42" i="11"/>
  <c r="B41" i="11"/>
  <c r="B40" i="11"/>
  <c r="B39" i="11"/>
  <c r="B38" i="11"/>
  <c r="B37" i="11"/>
  <c r="B36" i="11"/>
  <c r="B35" i="11"/>
  <c r="B34" i="11"/>
  <c r="B33" i="11"/>
  <c r="B32" i="11"/>
  <c r="B31" i="11"/>
  <c r="B30" i="11"/>
  <c r="B29" i="11"/>
  <c r="B28" i="11"/>
  <c r="B27" i="11"/>
  <c r="B25" i="11"/>
  <c r="B24" i="11"/>
  <c r="B23" i="11"/>
  <c r="B22" i="11"/>
  <c r="B21" i="11"/>
  <c r="B20" i="11"/>
  <c r="B19" i="11"/>
  <c r="B18" i="11"/>
  <c r="B17" i="11"/>
  <c r="B16" i="11"/>
  <c r="B15" i="11"/>
  <c r="B14" i="11"/>
  <c r="B13" i="11"/>
  <c r="B11" i="11"/>
  <c r="B10" i="11"/>
  <c r="B9" i="11"/>
  <c r="B8" i="11"/>
  <c r="B7" i="11"/>
  <c r="B6" i="11"/>
  <c r="B5" i="11"/>
  <c r="B44" i="9"/>
  <c r="B43" i="9"/>
  <c r="B42" i="9"/>
  <c r="B41" i="9"/>
  <c r="B40" i="9"/>
  <c r="B39" i="9"/>
  <c r="B38" i="9"/>
  <c r="B37" i="9"/>
  <c r="B36" i="9"/>
  <c r="B35" i="9"/>
  <c r="B34" i="9"/>
  <c r="B33" i="9"/>
  <c r="B32" i="9"/>
  <c r="B31" i="9"/>
  <c r="B30" i="9"/>
  <c r="B29" i="9"/>
  <c r="B28" i="9"/>
  <c r="B27" i="9"/>
  <c r="B25" i="9"/>
  <c r="B24" i="9"/>
  <c r="B23" i="9"/>
  <c r="B22" i="9"/>
  <c r="B21" i="9"/>
  <c r="B20" i="9"/>
  <c r="B19" i="9"/>
  <c r="B18" i="9"/>
  <c r="B17" i="9"/>
  <c r="B16" i="9"/>
  <c r="B15" i="9"/>
  <c r="B14" i="9"/>
  <c r="B13" i="9"/>
  <c r="B11" i="9"/>
  <c r="B10" i="9"/>
  <c r="B9" i="9"/>
  <c r="B8" i="9"/>
  <c r="B7" i="9"/>
  <c r="B6" i="9"/>
  <c r="B5" i="9"/>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0" i="23"/>
  <c r="B9" i="23"/>
  <c r="B8" i="23"/>
  <c r="B7" i="23"/>
  <c r="B6" i="23"/>
  <c r="B5" i="23"/>
</calcChain>
</file>

<file path=xl/sharedStrings.xml><?xml version="1.0" encoding="utf-8"?>
<sst xmlns="http://schemas.openxmlformats.org/spreadsheetml/2006/main" count="3379" uniqueCount="219">
  <si>
    <t>達成基準</t>
  </si>
  <si>
    <t>レベル</t>
  </si>
  <si>
    <t>非テキストコンテンツ</t>
  </si>
  <si>
    <t>音声のみ及び映像のみ (収録済)</t>
  </si>
  <si>
    <t>キャプション (収録済)</t>
  </si>
  <si>
    <t>音声解説、又はメディアに対する代替 (収録済)</t>
  </si>
  <si>
    <t>キャプション (ライブ)</t>
  </si>
  <si>
    <t>音声解説 (収録済)</t>
  </si>
  <si>
    <t>情報及び関係性</t>
  </si>
  <si>
    <t>意味のある順序</t>
  </si>
  <si>
    <t>感覚的な特徴</t>
  </si>
  <si>
    <t>色の使用</t>
  </si>
  <si>
    <t>音声の制御</t>
  </si>
  <si>
    <t>コントラスト (最低限)</t>
  </si>
  <si>
    <t>テキストのサイズ変更</t>
  </si>
  <si>
    <t>文字画像</t>
  </si>
  <si>
    <t>キーボード</t>
  </si>
  <si>
    <t>キーボードトラップなし</t>
  </si>
  <si>
    <t>タイミング調整可能</t>
  </si>
  <si>
    <t>一時停止、停止、非表示</t>
  </si>
  <si>
    <t>3回の閃光、又は閾値以下</t>
  </si>
  <si>
    <t>ブロックスキップ</t>
  </si>
  <si>
    <t>ページタイトル</t>
  </si>
  <si>
    <t>フォーカス順序</t>
  </si>
  <si>
    <t>リンクの目的 (コンテキスト内)</t>
  </si>
  <si>
    <t>複数の手段</t>
  </si>
  <si>
    <t>見出し及びラベル</t>
  </si>
  <si>
    <t>フォーカスの可視化</t>
  </si>
  <si>
    <t>ページの言語</t>
  </si>
  <si>
    <t>一部分の言語</t>
  </si>
  <si>
    <t>フォーカス時</t>
  </si>
  <si>
    <t>入力時</t>
  </si>
  <si>
    <t>一貫したナビゲーション</t>
  </si>
  <si>
    <t>一貫した識別性</t>
  </si>
  <si>
    <t>エラーの特定</t>
  </si>
  <si>
    <t>ラベル又は説明</t>
  </si>
  <si>
    <t>エラー修正の提案</t>
  </si>
  <si>
    <t>エラー回避 (法的、金融、データ)</t>
  </si>
  <si>
    <t>構文解析</t>
  </si>
  <si>
    <t>名前 (name) ・役割 (role) 及び値 (value)</t>
  </si>
  <si>
    <t>備考</t>
  </si>
  <si>
    <t>URL</t>
  </si>
  <si>
    <t>日付</t>
  </si>
  <si>
    <t>https://kaneiken.jp/privacy</t>
    <phoneticPr fontId="5"/>
  </si>
  <si>
    <t>プライバシーポリシー</t>
    <phoneticPr fontId="5"/>
  </si>
  <si>
    <t>└</t>
  </si>
  <si>
    <t>対象外</t>
    <rPh sb="0" eb="3">
      <t>タイショウガイ</t>
    </rPh>
    <phoneticPr fontId="5"/>
  </si>
  <si>
    <t>│</t>
    <phoneticPr fontId="5"/>
  </si>
  <si>
    <t>お問い合わせ</t>
    <rPh sb="1" eb="2">
      <t>ト</t>
    </rPh>
    <rPh sb="3" eb="4">
      <t>ア</t>
    </rPh>
    <phoneticPr fontId="5"/>
  </si>
  <si>
    <t>├</t>
    <phoneticPr fontId="5"/>
  </si>
  <si>
    <t>探しています</t>
    <rPh sb="0" eb="1">
      <t>サガ</t>
    </rPh>
    <phoneticPr fontId="5"/>
  </si>
  <si>
    <t>普及啓発・支援</t>
    <rPh sb="0" eb="2">
      <t>フキュウ</t>
    </rPh>
    <rPh sb="2" eb="4">
      <t>ケイハツ</t>
    </rPh>
    <rPh sb="5" eb="7">
      <t>シエン</t>
    </rPh>
    <phoneticPr fontId="5"/>
  </si>
  <si>
    <t>広報・SNS</t>
    <rPh sb="0" eb="2">
      <t>コウホウ</t>
    </rPh>
    <phoneticPr fontId="5"/>
  </si>
  <si>
    <t>業績一覧</t>
    <rPh sb="0" eb="2">
      <t>ギョウセキ</t>
    </rPh>
    <rPh sb="2" eb="4">
      <t>イチラン</t>
    </rPh>
    <phoneticPr fontId="5"/>
  </si>
  <si>
    <t>研究内容</t>
    <rPh sb="0" eb="2">
      <t>ケンキュウ</t>
    </rPh>
    <rPh sb="2" eb="4">
      <t>ナイヨウ</t>
    </rPh>
    <phoneticPr fontId="5"/>
  </si>
  <si>
    <t>https://kaneiken.jp/inquiry</t>
    <phoneticPr fontId="5"/>
  </si>
  <si>
    <t>https://kaneiken.jp/sdgs</t>
    <phoneticPr fontId="5"/>
  </si>
  <si>
    <t>https://kaneiken.jp/ems</t>
    <phoneticPr fontId="5"/>
  </si>
  <si>
    <t>環衛研EMS</t>
    <rPh sb="0" eb="3">
      <t>カンエイケン</t>
    </rPh>
    <phoneticPr fontId="5"/>
  </si>
  <si>
    <t>https://kaneiken.jp/information</t>
    <phoneticPr fontId="5"/>
  </si>
  <si>
    <t>各種情報提供</t>
    <rPh sb="0" eb="2">
      <t>カクシュ</t>
    </rPh>
    <rPh sb="2" eb="4">
      <t>ジョウホウ</t>
    </rPh>
    <rPh sb="4" eb="6">
      <t>テイキョウ</t>
    </rPh>
    <phoneticPr fontId="5"/>
  </si>
  <si>
    <t>https://kaneiken.jp/institute</t>
    <phoneticPr fontId="5"/>
  </si>
  <si>
    <t>研究・倫理審査の公表</t>
    <rPh sb="0" eb="2">
      <t>ケンキュウ</t>
    </rPh>
    <rPh sb="3" eb="5">
      <t>リンリ</t>
    </rPh>
    <rPh sb="5" eb="7">
      <t>シンサ</t>
    </rPh>
    <rPh sb="8" eb="10">
      <t>コウヒョウ</t>
    </rPh>
    <phoneticPr fontId="5"/>
  </si>
  <si>
    <t>https://kaneiken.jp/atmosphere</t>
    <phoneticPr fontId="5"/>
  </si>
  <si>
    <t>大気水質部</t>
    <rPh sb="0" eb="2">
      <t>タイキ</t>
    </rPh>
    <rPh sb="2" eb="4">
      <t>スイシツ</t>
    </rPh>
    <rPh sb="4" eb="5">
      <t>ブ</t>
    </rPh>
    <phoneticPr fontId="5"/>
  </si>
  <si>
    <t>https://kaneiken.jp/medicine</t>
    <phoneticPr fontId="5"/>
  </si>
  <si>
    <t>医薬食品部</t>
    <rPh sb="0" eb="2">
      <t>イヤク</t>
    </rPh>
    <rPh sb="2" eb="4">
      <t>ショクヒン</t>
    </rPh>
    <rPh sb="4" eb="5">
      <t>ブ</t>
    </rPh>
    <phoneticPr fontId="5"/>
  </si>
  <si>
    <t>https://kaneiken.jp/microorganism</t>
    <phoneticPr fontId="5"/>
  </si>
  <si>
    <t>微生物部</t>
    <rPh sb="0" eb="3">
      <t>ビセイブツ</t>
    </rPh>
    <rPh sb="3" eb="4">
      <t>ブ</t>
    </rPh>
    <phoneticPr fontId="5"/>
  </si>
  <si>
    <t>https://kaneiken.jp/environment</t>
    <phoneticPr fontId="5"/>
  </si>
  <si>
    <t>環境科学部</t>
    <rPh sb="0" eb="2">
      <t>カンキョウ</t>
    </rPh>
    <rPh sb="2" eb="4">
      <t>カガク</t>
    </rPh>
    <rPh sb="4" eb="5">
      <t>ブ</t>
    </rPh>
    <phoneticPr fontId="5"/>
  </si>
  <si>
    <t>https://kaneiken.jp/outline</t>
    <phoneticPr fontId="5"/>
  </si>
  <si>
    <t>静岡県環境衛生科学研究所の活動</t>
    <rPh sb="0" eb="3">
      <t>シズオカケン</t>
    </rPh>
    <rPh sb="3" eb="5">
      <t>カンキョウ</t>
    </rPh>
    <rPh sb="5" eb="7">
      <t>エイセイ</t>
    </rPh>
    <rPh sb="7" eb="9">
      <t>カガク</t>
    </rPh>
    <rPh sb="9" eb="12">
      <t>ケンキュウジョ</t>
    </rPh>
    <rPh sb="13" eb="15">
      <t>カツドウ</t>
    </rPh>
    <phoneticPr fontId="5"/>
  </si>
  <si>
    <t>各投稿</t>
    <rPh sb="0" eb="1">
      <t>カク</t>
    </rPh>
    <rPh sb="1" eb="3">
      <t>トウコウ</t>
    </rPh>
    <phoneticPr fontId="5"/>
  </si>
  <si>
    <t>└</t>
    <phoneticPr fontId="5"/>
  </si>
  <si>
    <t>トピックス</t>
    <phoneticPr fontId="5"/>
  </si>
  <si>
    <t>https://kaneiken.jp/</t>
    <phoneticPr fontId="5"/>
  </si>
  <si>
    <t>環衛研ウェブサイト / webアクセリビリティ対象一覧</t>
    <rPh sb="0" eb="1">
      <t>カン</t>
    </rPh>
    <rPh sb="1" eb="2">
      <t>エイ</t>
    </rPh>
    <rPh sb="2" eb="3">
      <t>ケン</t>
    </rPh>
    <rPh sb="23" eb="25">
      <t>タイショウ</t>
    </rPh>
    <rPh sb="25" eb="27">
      <t>イチラン</t>
    </rPh>
    <phoneticPr fontId="5"/>
  </si>
  <si>
    <t>テスト担当</t>
    <phoneticPr fontId="2"/>
  </si>
  <si>
    <t>原木</t>
    <rPh sb="0" eb="2">
      <t>ハラキ</t>
    </rPh>
    <phoneticPr fontId="2"/>
  </si>
  <si>
    <t>https://kaneiken.jp/</t>
    <phoneticPr fontId="2"/>
  </si>
  <si>
    <t>フロントページ</t>
    <phoneticPr fontId="2"/>
  </si>
  <si>
    <t>ページ名</t>
    <rPh sb="3" eb="4">
      <t>メイ</t>
    </rPh>
    <phoneticPr fontId="2"/>
  </si>
  <si>
    <t>判定</t>
    <rPh sb="0" eb="2">
      <t>ハンテイ</t>
    </rPh>
    <phoneticPr fontId="2"/>
  </si>
  <si>
    <t>達成度</t>
    <rPh sb="0" eb="2">
      <t>タッセイ</t>
    </rPh>
    <rPh sb="2" eb="3">
      <t>ド</t>
    </rPh>
    <phoneticPr fontId="2"/>
  </si>
  <si>
    <t>A</t>
    <phoneticPr fontId="2"/>
  </si>
  <si>
    <t>AA</t>
    <phoneticPr fontId="2"/>
  </si>
  <si>
    <t>:after/:before擬似要素を用いてコンテンツ（テキスト）が挿入されています。装飾目的でないコンテンツが挿入されていないか確認してください。</t>
    <phoneticPr fontId="2"/>
  </si>
  <si>
    <t>このページ内リンクはジャンプ先のアンカー"top"が存在しません。ジャンプ先のアンカーを挿入してください。</t>
    <phoneticPr fontId="2"/>
  </si>
  <si>
    <t>URL</t>
    <phoneticPr fontId="2"/>
  </si>
  <si>
    <t>検査番号</t>
    <rPh sb="0" eb="2">
      <t>ケンサ</t>
    </rPh>
    <rPh sb="2" eb="4">
      <t>バンゴウ</t>
    </rPh>
    <phoneticPr fontId="2"/>
  </si>
  <si>
    <t>サイト構成</t>
    <rPh sb="3" eb="5">
      <t>コウセイ</t>
    </rPh>
    <phoneticPr fontId="2"/>
  </si>
  <si>
    <t>医薬食品部</t>
    <phoneticPr fontId="2"/>
  </si>
  <si>
    <t>https://kaneiken.jp/medicine</t>
    <phoneticPr fontId="2"/>
  </si>
  <si>
    <t>堅ろう</t>
    <phoneticPr fontId="2"/>
  </si>
  <si>
    <t>理解可能</t>
    <phoneticPr fontId="2"/>
  </si>
  <si>
    <t>操作可能</t>
    <phoneticPr fontId="2"/>
  </si>
  <si>
    <t>知覚可能</t>
    <phoneticPr fontId="2"/>
  </si>
  <si>
    <t>ロービジョン</t>
    <phoneticPr fontId="2"/>
  </si>
  <si>
    <t>音声ユーザビリティ</t>
    <rPh sb="0" eb="2">
      <t>オンセイ</t>
    </rPh>
    <phoneticPr fontId="2"/>
  </si>
  <si>
    <t>ウェブサイト全体評価</t>
    <rPh sb="6" eb="8">
      <t>ゼンタイ</t>
    </rPh>
    <rPh sb="8" eb="10">
      <t>ヒョウカ</t>
    </rPh>
    <phoneticPr fontId="2"/>
  </si>
  <si>
    <t>静岡県環境衛生科学研究所の活動</t>
    <phoneticPr fontId="2"/>
  </si>
  <si>
    <t>https://kaneiken.jp/outline</t>
    <phoneticPr fontId="2"/>
  </si>
  <si>
    <t>環境科学部</t>
    <phoneticPr fontId="2"/>
  </si>
  <si>
    <t>https://kaneiken.jp/environment</t>
    <phoneticPr fontId="2"/>
  </si>
  <si>
    <t>微生物部</t>
    <phoneticPr fontId="2"/>
  </si>
  <si>
    <t>https://kaneiken.jp/microorganism</t>
    <phoneticPr fontId="2"/>
  </si>
  <si>
    <t>大気水質部</t>
    <phoneticPr fontId="2"/>
  </si>
  <si>
    <t>研究・倫理審査の公表</t>
    <phoneticPr fontId="2"/>
  </si>
  <si>
    <t>https://kaneiken.jp/atmosphere</t>
    <phoneticPr fontId="2"/>
  </si>
  <si>
    <t>https://kaneiken.jp/institute</t>
    <phoneticPr fontId="2"/>
  </si>
  <si>
    <t>各種情報提供</t>
    <phoneticPr fontId="2"/>
  </si>
  <si>
    <t>https://kaneiken.jp/information</t>
    <phoneticPr fontId="2"/>
  </si>
  <si>
    <t>環衛研EMS</t>
    <phoneticPr fontId="2"/>
  </si>
  <si>
    <t>https://kaneiken.jp/ems</t>
    <phoneticPr fontId="2"/>
  </si>
  <si>
    <t>https://kaneiken.jp/r5ems</t>
    <phoneticPr fontId="2"/>
  </si>
  <si>
    <t>https://kaneiken.jp/sdgs</t>
    <phoneticPr fontId="2"/>
  </si>
  <si>
    <t>https://kaneiken.jp/inquiry</t>
    <phoneticPr fontId="2"/>
  </si>
  <si>
    <t>お問い合わせ</t>
    <phoneticPr fontId="2"/>
  </si>
  <si>
    <t>https://kaneiken.jp/privacy</t>
    <phoneticPr fontId="2"/>
  </si>
  <si>
    <t>プライバシーポリシー</t>
    <phoneticPr fontId="2"/>
  </si>
  <si>
    <t>https://kaneiken.jp/medchem/</t>
    <phoneticPr fontId="2"/>
  </si>
  <si>
    <t>https://kaneiken.jp/medchem/research.html</t>
    <phoneticPr fontId="2"/>
  </si>
  <si>
    <t>研究内容</t>
    <phoneticPr fontId="2"/>
  </si>
  <si>
    <t>https://kaneiken.jp/medchem/manager.html</t>
    <phoneticPr fontId="2"/>
  </si>
  <si>
    <t>https://kaneiken.jp/medchem/acievement.html</t>
    <phoneticPr fontId="2"/>
  </si>
  <si>
    <t>業績一覧</t>
    <phoneticPr fontId="2"/>
  </si>
  <si>
    <t>https://kaneiken.jp/medchem/sns.html</t>
    <phoneticPr fontId="2"/>
  </si>
  <si>
    <t>広報・SNS</t>
    <phoneticPr fontId="2"/>
  </si>
  <si>
    <t>https://kaneiken.jp/medchem/contact.html</t>
    <phoneticPr fontId="2"/>
  </si>
  <si>
    <t>https://kaneiken.jp/medchem/medchemchannel.html</t>
    <phoneticPr fontId="2"/>
  </si>
  <si>
    <t>創薬チャンネル</t>
    <rPh sb="0" eb="2">
      <t>ソウヤク</t>
    </rPh>
    <phoneticPr fontId="2"/>
  </si>
  <si>
    <t>静岡県気候変動適応センターについて</t>
    <phoneticPr fontId="2"/>
  </si>
  <si>
    <t>静岡県気候変動適応センターについて</t>
    <phoneticPr fontId="5"/>
  </si>
  <si>
    <t>個人情報の取扱いについて</t>
    <phoneticPr fontId="5"/>
  </si>
  <si>
    <t>原木</t>
    <phoneticPr fontId="2"/>
  </si>
  <si>
    <t>ページの先頭へのページ内リンクとして動作することを確認。基準を満たしているため問題なしと判断。</t>
    <rPh sb="28" eb="30">
      <t>キジュン</t>
    </rPh>
    <rPh sb="31" eb="32">
      <t>ミ</t>
    </rPh>
    <phoneticPr fontId="2"/>
  </si>
  <si>
    <t>CMS及び、アイコンフォントにて使用。基準を満たしているため装飾目的ではないと判断。</t>
    <rPh sb="3" eb="4">
      <t>オヨ</t>
    </rPh>
    <phoneticPr fontId="2"/>
  </si>
  <si>
    <t>https://kaneiken.jp/item_test</t>
    <phoneticPr fontId="5"/>
  </si>
  <si>
    <t>└</t>
    <phoneticPr fontId="2"/>
  </si>
  <si>
    <t>https://kaneiken.jp/item_test</t>
    <phoneticPr fontId="2"/>
  </si>
  <si>
    <t>お知らせ</t>
    <rPh sb="1" eb="2">
      <t>シ</t>
    </rPh>
    <phoneticPr fontId="2"/>
  </si>
  <si>
    <t>メンバー</t>
    <phoneticPr fontId="5"/>
  </si>
  <si>
    <t>リンク集</t>
    <rPh sb="3" eb="4">
      <t>シュウ</t>
    </rPh>
    <phoneticPr fontId="5"/>
  </si>
  <si>
    <t>https://kaneiken.jp/medchem/link.html</t>
    <phoneticPr fontId="2"/>
  </si>
  <si>
    <t>https://kaneiken.jp/medchem/contact.html</t>
  </si>
  <si>
    <t>静岡県における適応研究</t>
    <rPh sb="0" eb="2">
      <t>シズオカ</t>
    </rPh>
    <rPh sb="2" eb="3">
      <t>ケン</t>
    </rPh>
    <rPh sb="7" eb="9">
      <t>テキオウ</t>
    </rPh>
    <rPh sb="9" eb="11">
      <t>ケンキュウ</t>
    </rPh>
    <phoneticPr fontId="5"/>
  </si>
  <si>
    <t>https://kaneiken.jp/center_top/center_privacy</t>
  </si>
  <si>
    <t>https://kaneiken.jp/center_top/center_copyright</t>
  </si>
  <si>
    <t>https://kaneiken.jp/center_top/center_link</t>
  </si>
  <si>
    <t>https://kaneiken.jp/center_top/center_search</t>
  </si>
  <si>
    <t>https://kaneiken.jp/center_top/center_support</t>
  </si>
  <si>
    <t>https://kaneiken.jp/center_top/center_institute</t>
  </si>
  <si>
    <t>https://kaneiken.jp/center_top/center_info</t>
  </si>
  <si>
    <t>https://kaneiken.jp/center_top</t>
  </si>
  <si>
    <t>1.10</t>
    <phoneticPr fontId="2"/>
  </si>
  <si>
    <t>2.3</t>
    <phoneticPr fontId="2"/>
  </si>
  <si>
    <t>2.4</t>
    <phoneticPr fontId="2"/>
  </si>
  <si>
    <t>2.5</t>
    <phoneticPr fontId="2"/>
  </si>
  <si>
    <t>2.6</t>
    <phoneticPr fontId="2"/>
  </si>
  <si>
    <t>2.7</t>
    <phoneticPr fontId="2"/>
  </si>
  <si>
    <t>2.8</t>
    <phoneticPr fontId="2"/>
  </si>
  <si>
    <t>3.1</t>
    <phoneticPr fontId="2"/>
  </si>
  <si>
    <t>3.2</t>
    <phoneticPr fontId="2"/>
  </si>
  <si>
    <t>3.3</t>
    <phoneticPr fontId="2"/>
  </si>
  <si>
    <t>3.4</t>
    <phoneticPr fontId="2"/>
  </si>
  <si>
    <t>3.5</t>
    <phoneticPr fontId="2"/>
  </si>
  <si>
    <t>3.6</t>
    <phoneticPr fontId="2"/>
  </si>
  <si>
    <t>3.7</t>
    <phoneticPr fontId="2"/>
  </si>
  <si>
    <t>3.8</t>
    <phoneticPr fontId="2"/>
  </si>
  <si>
    <t>.</t>
    <phoneticPr fontId="2"/>
  </si>
  <si>
    <t>ウェブアクセシビリティ方針について</t>
    <phoneticPr fontId="2"/>
  </si>
  <si>
    <t>https://kaneiken.jp/accessibility</t>
    <phoneticPr fontId="2"/>
  </si>
  <si>
    <t>創薬探索プロジェクト</t>
    <rPh sb="0" eb="2">
      <t>ソウヤク</t>
    </rPh>
    <rPh sb="2" eb="4">
      <t>タンサク</t>
    </rPh>
    <phoneticPr fontId="5"/>
  </si>
  <si>
    <t>創薬探索プロジェクト</t>
    <phoneticPr fontId="2"/>
  </si>
  <si>
    <t>メンバー</t>
    <phoneticPr fontId="2"/>
  </si>
  <si>
    <t>リンク集</t>
    <rPh sb="3" eb="4">
      <t>シュウ</t>
    </rPh>
    <phoneticPr fontId="2"/>
  </si>
  <si>
    <t>https://kaneiken.jp/medchem/privacy.html</t>
    <phoneticPr fontId="2"/>
  </si>
  <si>
    <t>AA</t>
  </si>
  <si>
    <t>コンタクト</t>
    <phoneticPr fontId="5"/>
  </si>
  <si>
    <t>2.9</t>
    <phoneticPr fontId="2"/>
  </si>
  <si>
    <t>コンタクト</t>
    <phoneticPr fontId="2"/>
  </si>
  <si>
    <t>気候変動適応センター</t>
    <phoneticPr fontId="2"/>
  </si>
  <si>
    <t>気候変動適応センター</t>
    <rPh sb="0" eb="2">
      <t>キコウ</t>
    </rPh>
    <rPh sb="2" eb="4">
      <t>ヘンドウ</t>
    </rPh>
    <rPh sb="4" eb="6">
      <t>テキオウ</t>
    </rPh>
    <phoneticPr fontId="5"/>
  </si>
  <si>
    <t>静岡県における適応研究</t>
    <phoneticPr fontId="2"/>
  </si>
  <si>
    <t>普及啓発・支援</t>
    <phoneticPr fontId="2"/>
  </si>
  <si>
    <t>探しています</t>
    <phoneticPr fontId="2"/>
  </si>
  <si>
    <t>関連機関へのリンク</t>
    <phoneticPr fontId="2"/>
  </si>
  <si>
    <t>関連機関へのリンク</t>
    <phoneticPr fontId="5"/>
  </si>
  <si>
    <t>著作権・リンクについて</t>
    <phoneticPr fontId="2"/>
  </si>
  <si>
    <t>著作権・リンクについて</t>
    <phoneticPr fontId="5"/>
  </si>
  <si>
    <t>個人情報の取扱いについて（プライバシーポリシー）</t>
    <phoneticPr fontId="2"/>
  </si>
  <si>
    <t>"本文へ移動"などのスキップリンクの提供を検討してください。</t>
    <phoneticPr fontId="2"/>
  </si>
  <si>
    <t>本文へ移動するためのリンクを設置しない内容。基準を満たしているため問題なしと判断。</t>
    <rPh sb="0" eb="2">
      <t>ホンブン</t>
    </rPh>
    <rPh sb="3" eb="5">
      <t>イドウ</t>
    </rPh>
    <rPh sb="14" eb="16">
      <t>セッチ</t>
    </rPh>
    <rPh sb="19" eb="21">
      <t>ナイヨウ</t>
    </rPh>
    <rPh sb="22" eb="24">
      <t>キジュン</t>
    </rPh>
    <rPh sb="25" eb="26">
      <t>ミ</t>
    </rPh>
    <phoneticPr fontId="2"/>
  </si>
  <si>
    <t>https://kaneiken.jp/r6</t>
    <phoneticPr fontId="5"/>
  </si>
  <si>
    <r>
      <t>フロントページ</t>
    </r>
    <r>
      <rPr>
        <sz val="10"/>
        <rFont val="游ゴシック"/>
        <family val="3"/>
        <charset val="128"/>
      </rPr>
      <t>（新着情報セクション対象外）</t>
    </r>
    <rPh sb="8" eb="10">
      <t>シンチャク</t>
    </rPh>
    <rPh sb="10" eb="12">
      <t>ジョウホウ</t>
    </rPh>
    <rPh sb="17" eb="20">
      <t>タイショウガイ</t>
    </rPh>
    <phoneticPr fontId="5"/>
  </si>
  <si>
    <t>https://kaneiken.jp/r6ems</t>
    <phoneticPr fontId="5"/>
  </si>
  <si>
    <t>動画配信</t>
    <rPh sb="0" eb="2">
      <t>ドウガ</t>
    </rPh>
    <rPh sb="2" eb="4">
      <t>ハイシン</t>
    </rPh>
    <phoneticPr fontId="5"/>
  </si>
  <si>
    <t>1.12.1</t>
    <phoneticPr fontId="2"/>
  </si>
  <si>
    <t>1.12.2</t>
    <phoneticPr fontId="2"/>
  </si>
  <si>
    <t>https://kaneiken.jp/r6ems</t>
    <phoneticPr fontId="2"/>
  </si>
  <si>
    <t>令和6年度 業務研究発表</t>
    <phoneticPr fontId="5"/>
  </si>
  <si>
    <t>令和7年度 環衛研EMS環境管理推進計画</t>
    <phoneticPr fontId="5"/>
  </si>
  <si>
    <t>令和6年度 環衛研EMS環境管理推進計画【実績】</t>
    <rPh sb="21" eb="23">
      <t>ジッセキ</t>
    </rPh>
    <phoneticPr fontId="5"/>
  </si>
  <si>
    <t>令和7年度 SDGsへの取組</t>
    <phoneticPr fontId="5"/>
  </si>
  <si>
    <t>https://kaneiken.jp/r7ems</t>
    <phoneticPr fontId="5"/>
  </si>
  <si>
    <t>令和7年度 業務研究発表</t>
    <phoneticPr fontId="5"/>
  </si>
  <si>
    <t>1.2.1</t>
    <phoneticPr fontId="2"/>
  </si>
  <si>
    <t>1.2.2</t>
    <phoneticPr fontId="2"/>
  </si>
  <si>
    <t>https://kaneiken.jp/r7</t>
    <phoneticPr fontId="5"/>
  </si>
  <si>
    <t>令和7年度 業務研究発表</t>
    <phoneticPr fontId="2"/>
  </si>
  <si>
    <t>令和6年度 業務研究発表</t>
    <phoneticPr fontId="2"/>
  </si>
  <si>
    <t>https://kaneiken.jp/r6</t>
    <phoneticPr fontId="2"/>
  </si>
  <si>
    <t>https://kaneiken.jp/r7</t>
    <phoneticPr fontId="2"/>
  </si>
  <si>
    <t>過去の商品テスト情報</t>
    <rPh sb="0" eb="2">
      <t>カコ</t>
    </rPh>
    <rPh sb="3" eb="5">
      <t>ショウヒン</t>
    </rPh>
    <rPh sb="8" eb="10">
      <t>ジョウホウ</t>
    </rPh>
    <phoneticPr fontId="5"/>
  </si>
  <si>
    <t>アクセシビリティ検証は miChecker Version: 3.1.0を使用し、W3C（WCAG2.0）および、JSA （JIS X 8341-3）に基づいての検証を行っています。</t>
    <rPh sb="8" eb="10">
      <t>ケンショウ</t>
    </rPh>
    <rPh sb="37" eb="39">
      <t>シヨウ</t>
    </rPh>
    <rPh sb="76" eb="77">
      <t>モト</t>
    </rPh>
    <rPh sb="81" eb="83">
      <t>ケンショウ</t>
    </rPh>
    <rPh sb="84" eb="85">
      <t>オコナ</t>
    </rPh>
    <phoneticPr fontId="2"/>
  </si>
  <si>
    <t>令和7年度 環衛研EMS環境管理推進計画</t>
    <phoneticPr fontId="2"/>
  </si>
  <si>
    <t>令和6年度 環衛研EMS環境管理推進計画【実績】</t>
    <rPh sb="21" eb="23">
      <t>ジッセキ</t>
    </rPh>
    <phoneticPr fontId="2"/>
  </si>
  <si>
    <t>令和7年度 SDGsへの取組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</si>
</sst>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7">
    <font>
      <sz val="10"/>
      <color rgb="FF000000"/>
      <name val="ヒラギノ角ゴシック"/>
      <family val="2"/>
    </font>
    <font>
      <sz val="11"/>
      <color theme="1"/>
      <name val="游ゴシック"/>
      <family val="2"/>
      <charset val="128"/>
      <scheme val="minor"/>
    </font>
    <font>
      <sz val="6"/>
      <name val="ＭＳ Ｐゴシック"/>
      <family val="3"/>
      <charset val="128"/>
    </font>
    <font>
      <u/>
      <sz val="10"/>
      <color theme="10"/>
      <name val="ヒラギノ角ゴシック"/>
      <family val="2"/>
    </font>
    <font>
      <u/>
      <sz val="11"/>
      <color theme="10"/>
      <name val="游ゴシック"/>
      <family val="2"/>
      <charset val="128"/>
      <scheme val="minor"/>
    </font>
    <font>
      <sz val="6"/>
      <name val="游ゴシック"/>
      <family val="2"/>
      <charset val="128"/>
      <scheme val="minor"/>
    </font>
    <font>
      <sz val="11"/>
      <name val="游ゴシック"/>
      <family val="3"/>
      <charset val="128"/>
    </font>
    <font>
      <b/>
      <sz val="11"/>
      <name val="游ゴシック"/>
      <family val="3"/>
      <charset val="128"/>
    </font>
    <font>
      <b/>
      <sz val="11"/>
      <color theme="0"/>
      <name val="游ゴシック"/>
      <family val="3"/>
      <charset val="128"/>
    </font>
    <font>
      <u/>
      <sz val="11"/>
      <color theme="10"/>
      <name val="游ゴシック"/>
      <family val="3"/>
      <charset val="128"/>
    </font>
    <font>
      <sz val="11"/>
      <color rgb="FF000000"/>
      <name val="游ゴシック"/>
      <family val="3"/>
      <charset val="128"/>
    </font>
    <font>
      <b/>
      <sz val="11"/>
      <color rgb="FFFFFFFF"/>
      <name val="游ゴシック"/>
      <family val="3"/>
      <charset val="128"/>
    </font>
    <font>
      <u/>
      <sz val="11"/>
      <color rgb="FF0000FF"/>
      <name val="游ゴシック"/>
      <family val="3"/>
      <charset val="128"/>
    </font>
    <font>
      <sz val="10"/>
      <color rgb="FF000000"/>
      <name val="游ゴシック"/>
      <family val="3"/>
      <charset val="128"/>
    </font>
    <font>
      <sz val="10"/>
      <name val="游ゴシック"/>
      <family val="3"/>
      <charset val="128"/>
    </font>
    <font>
      <b/>
      <sz val="14"/>
      <color theme="0"/>
      <name val="游ゴシック"/>
      <family val="3"/>
      <charset val="128"/>
    </font>
    <font>
      <sz val="11"/>
      <name val="Microsoft JhengHei"/>
      <family val="3"/>
    </font>
  </fonts>
  <fills count="12">
    <fill>
      <patternFill patternType="none"/>
    </fill>
    <fill>
      <patternFill patternType="gray125"/>
    </fill>
    <fill>
      <patternFill patternType="solid">
        <fgColor rgb="FFEEEEEE"/>
        <bgColor rgb="FFF0F5F7"/>
      </patternFill>
    </fill>
    <fill>
      <patternFill patternType="solid">
        <fgColor theme="6" tint="0.79998168889431442"/>
        <bgColor indexed="64"/>
      </patternFill>
    </fill>
    <fill>
      <patternFill patternType="solid">
        <fgColor rgb="FFC8FFB4"/>
        <bgColor indexed="64"/>
      </patternFill>
    </fill>
    <fill>
      <patternFill patternType="solid">
        <fgColor rgb="FFFFFFB4"/>
        <bgColor indexed="64"/>
      </patternFill>
    </fill>
    <fill>
      <patternFill patternType="solid">
        <fgColor theme="8" tint="-0.249977111117893"/>
        <bgColor rgb="FF808080"/>
      </patternFill>
    </fill>
    <fill>
      <patternFill patternType="solid">
        <fgColor theme="8" tint="-0.249977111117893"/>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1" fillId="0" borderId="0">
      <alignment vertical="center"/>
    </xf>
    <xf numFmtId="0" fontId="4" fillId="0" borderId="0" applyNumberFormat="0" applyFill="0" applyBorder="0" applyAlignment="0" applyProtection="0">
      <alignment vertical="center"/>
    </xf>
  </cellStyleXfs>
  <cellXfs count="158">
    <xf numFmtId="0" fontId="0" fillId="0" borderId="0" xfId="0"/>
    <xf numFmtId="0" fontId="6" fillId="0" borderId="0" xfId="2" applyFont="1" applyAlignment="1">
      <alignment horizontal="left" vertical="center"/>
    </xf>
    <xf numFmtId="0" fontId="6" fillId="0" borderId="0" xfId="2" applyFont="1" applyAlignment="1">
      <alignment horizontal="center" vertical="center"/>
    </xf>
    <xf numFmtId="0" fontId="6" fillId="0" borderId="0" xfId="2" applyFont="1">
      <alignment vertical="center"/>
    </xf>
    <xf numFmtId="0" fontId="10" fillId="0" borderId="0" xfId="0" applyFont="1" applyAlignment="1">
      <alignment vertical="center"/>
    </xf>
    <xf numFmtId="0" fontId="13" fillId="0" borderId="4" xfId="0" applyFont="1" applyBorder="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xf>
    <xf numFmtId="0" fontId="6" fillId="0" borderId="16" xfId="2" applyFont="1" applyBorder="1" applyAlignment="1">
      <alignment horizontal="center" vertical="center"/>
    </xf>
    <xf numFmtId="0" fontId="10" fillId="2" borderId="12" xfId="0" applyFont="1" applyFill="1" applyBorder="1" applyAlignment="1">
      <alignment vertical="center"/>
    </xf>
    <xf numFmtId="0" fontId="10" fillId="2" borderId="13" xfId="0" applyFont="1" applyFill="1" applyBorder="1" applyAlignment="1">
      <alignment vertical="center"/>
    </xf>
    <xf numFmtId="176" fontId="10" fillId="0" borderId="14" xfId="0" applyNumberFormat="1" applyFont="1" applyBorder="1" applyAlignment="1">
      <alignment horizontal="center"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0" fontId="10" fillId="0" borderId="19" xfId="0" applyFont="1" applyBorder="1" applyAlignment="1">
      <alignment horizontal="center" vertical="center"/>
    </xf>
    <xf numFmtId="0" fontId="12" fillId="0" borderId="12" xfId="0" applyFont="1" applyBorder="1" applyAlignment="1">
      <alignment horizontal="center" vertical="center"/>
    </xf>
    <xf numFmtId="0" fontId="13" fillId="0" borderId="13" xfId="0" applyFont="1" applyBorder="1" applyAlignment="1">
      <alignment horizontal="left"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3" fillId="0" borderId="18" xfId="0" applyFont="1" applyBorder="1" applyAlignment="1">
      <alignment horizontal="lef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6" fillId="0" borderId="4" xfId="2" applyFont="1" applyBorder="1" applyAlignment="1">
      <alignment horizontal="center" vertical="center"/>
    </xf>
    <xf numFmtId="0" fontId="6" fillId="9" borderId="4" xfId="2" applyFont="1" applyFill="1" applyBorder="1" applyAlignment="1">
      <alignment horizontal="center" vertical="center"/>
    </xf>
    <xf numFmtId="0" fontId="6" fillId="9" borderId="16" xfId="2" applyFont="1" applyFill="1" applyBorder="1" applyAlignment="1">
      <alignment horizontal="center" vertical="center"/>
    </xf>
    <xf numFmtId="0" fontId="8" fillId="8" borderId="42" xfId="0" applyFont="1" applyFill="1" applyBorder="1" applyAlignment="1">
      <alignment horizontal="center" vertical="center"/>
    </xf>
    <xf numFmtId="0" fontId="8" fillId="8" borderId="43" xfId="0" applyFont="1" applyFill="1" applyBorder="1" applyAlignment="1">
      <alignment horizontal="center" vertical="center"/>
    </xf>
    <xf numFmtId="0" fontId="6" fillId="0" borderId="5" xfId="2" applyFont="1" applyBorder="1" applyAlignment="1">
      <alignment horizontal="center" vertical="center"/>
    </xf>
    <xf numFmtId="0" fontId="6" fillId="9" borderId="5" xfId="2" applyFont="1" applyFill="1" applyBorder="1" applyAlignment="1">
      <alignment horizontal="center" vertical="center"/>
    </xf>
    <xf numFmtId="0" fontId="8" fillId="8" borderId="39" xfId="0" applyFont="1" applyFill="1" applyBorder="1" applyAlignment="1">
      <alignment horizontal="center" vertical="center"/>
    </xf>
    <xf numFmtId="0" fontId="6" fillId="9" borderId="6" xfId="2" applyFont="1" applyFill="1" applyBorder="1" applyAlignment="1">
      <alignment horizontal="center" vertical="center"/>
    </xf>
    <xf numFmtId="0" fontId="11" fillId="6" borderId="24" xfId="0" applyFont="1" applyFill="1" applyBorder="1" applyAlignment="1">
      <alignment horizontal="center" vertical="center"/>
    </xf>
    <xf numFmtId="0" fontId="11" fillId="6" borderId="22" xfId="0" applyFont="1" applyFill="1" applyBorder="1" applyAlignment="1">
      <alignment horizontal="center" vertical="center"/>
    </xf>
    <xf numFmtId="0" fontId="10" fillId="4" borderId="3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8"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6" fillId="4" borderId="16" xfId="2" applyFont="1" applyFill="1" applyBorder="1" applyAlignment="1">
      <alignment horizontal="center" vertical="center"/>
    </xf>
    <xf numFmtId="0" fontId="10" fillId="4" borderId="12"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7" xfId="0" applyFont="1" applyFill="1" applyBorder="1" applyAlignment="1">
      <alignment horizontal="center" vertical="center"/>
    </xf>
    <xf numFmtId="0" fontId="3" fillId="0" borderId="32" xfId="1" applyBorder="1" applyAlignment="1">
      <alignment vertical="center"/>
    </xf>
    <xf numFmtId="0" fontId="10" fillId="0" borderId="0" xfId="0" applyFont="1" applyAlignment="1">
      <alignment horizontal="center" vertical="center"/>
    </xf>
    <xf numFmtId="0" fontId="6" fillId="3" borderId="5" xfId="2" applyFont="1" applyFill="1" applyBorder="1" applyAlignment="1">
      <alignment horizontal="left" vertical="center"/>
    </xf>
    <xf numFmtId="0" fontId="6" fillId="4" borderId="50" xfId="2" applyFont="1" applyFill="1" applyBorder="1" applyAlignment="1">
      <alignment horizontal="center" vertical="center"/>
    </xf>
    <xf numFmtId="0" fontId="6" fillId="4" borderId="19" xfId="2" applyFont="1" applyFill="1" applyBorder="1" applyAlignment="1">
      <alignment horizontal="center" vertical="center"/>
    </xf>
    <xf numFmtId="0" fontId="3" fillId="0" borderId="5" xfId="1" applyFill="1" applyBorder="1" applyAlignment="1">
      <alignment horizontal="left" vertical="center"/>
    </xf>
    <xf numFmtId="49" fontId="7" fillId="0" borderId="12" xfId="2" applyNumberFormat="1" applyFont="1" applyBorder="1" applyAlignment="1">
      <alignment horizontal="center" vertical="center"/>
    </xf>
    <xf numFmtId="49" fontId="7" fillId="0" borderId="15" xfId="2" applyNumberFormat="1" applyFont="1" applyBorder="1" applyAlignment="1">
      <alignment horizontal="center" vertical="center"/>
    </xf>
    <xf numFmtId="49" fontId="7" fillId="9" borderId="15" xfId="2" applyNumberFormat="1" applyFont="1" applyFill="1" applyBorder="1" applyAlignment="1">
      <alignment horizontal="center" vertical="center"/>
    </xf>
    <xf numFmtId="49" fontId="7" fillId="0" borderId="17" xfId="2" applyNumberFormat="1" applyFont="1" applyBorder="1" applyAlignment="1">
      <alignment horizontal="center" vertical="center"/>
    </xf>
    <xf numFmtId="0" fontId="6" fillId="4" borderId="20" xfId="2" applyFont="1" applyFill="1" applyBorder="1" applyAlignment="1">
      <alignment horizontal="center" vertical="center"/>
    </xf>
    <xf numFmtId="0" fontId="6" fillId="0" borderId="18" xfId="2" applyFont="1" applyBorder="1" applyAlignment="1">
      <alignment horizontal="center" vertical="center"/>
    </xf>
    <xf numFmtId="0" fontId="6" fillId="0" borderId="32" xfId="2" applyFont="1" applyBorder="1" applyAlignment="1">
      <alignment horizontal="center" vertical="center"/>
    </xf>
    <xf numFmtId="0" fontId="6" fillId="0" borderId="19" xfId="2" applyFont="1" applyBorder="1" applyAlignment="1">
      <alignment horizontal="center" vertical="center"/>
    </xf>
    <xf numFmtId="49" fontId="7" fillId="11" borderId="15" xfId="2" applyNumberFormat="1" applyFont="1" applyFill="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6" fillId="0" borderId="11" xfId="2" applyFont="1" applyBorder="1" applyAlignment="1">
      <alignment horizontal="center" vertical="center"/>
    </xf>
    <xf numFmtId="0" fontId="6" fillId="0" borderId="20" xfId="2" applyFont="1" applyBorder="1" applyAlignment="1">
      <alignment horizontal="center" vertical="center"/>
    </xf>
    <xf numFmtId="0" fontId="6" fillId="0" borderId="6" xfId="2" applyFont="1" applyBorder="1" applyAlignment="1">
      <alignment horizontal="center" vertical="center"/>
    </xf>
    <xf numFmtId="0" fontId="6" fillId="0" borderId="28" xfId="2" applyFont="1" applyBorder="1" applyAlignment="1">
      <alignment horizontal="center" vertical="center"/>
    </xf>
    <xf numFmtId="49" fontId="7" fillId="0" borderId="51" xfId="2" applyNumberFormat="1" applyFont="1" applyBorder="1" applyAlignment="1">
      <alignment horizontal="center" vertical="center"/>
    </xf>
    <xf numFmtId="0" fontId="6" fillId="0" borderId="47"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6" fillId="0" borderId="15" xfId="2" applyFont="1" applyBorder="1" applyAlignment="1">
      <alignment horizontal="center" vertical="center"/>
    </xf>
    <xf numFmtId="0" fontId="6" fillId="9" borderId="15" xfId="2" applyFont="1" applyFill="1" applyBorder="1" applyAlignment="1">
      <alignment horizontal="center" vertical="center"/>
    </xf>
    <xf numFmtId="0" fontId="6" fillId="0" borderId="17" xfId="2" applyFont="1" applyBorder="1" applyAlignment="1">
      <alignment horizontal="center" vertical="center"/>
    </xf>
    <xf numFmtId="0" fontId="3" fillId="0" borderId="11" xfId="1" applyFill="1" applyBorder="1" applyAlignment="1">
      <alignment horizontal="left" vertical="center"/>
    </xf>
    <xf numFmtId="0" fontId="3" fillId="0" borderId="32" xfId="1" applyFill="1" applyBorder="1" applyAlignment="1">
      <alignment horizontal="left" vertical="center"/>
    </xf>
    <xf numFmtId="0" fontId="6" fillId="0" borderId="0" xfId="2" applyFont="1" applyAlignment="1">
      <alignment horizontal="right" vertical="center"/>
    </xf>
    <xf numFmtId="0" fontId="6" fillId="0" borderId="25" xfId="2" applyFont="1" applyBorder="1" applyAlignment="1">
      <alignment horizontal="right" vertical="center"/>
    </xf>
    <xf numFmtId="0" fontId="7" fillId="0" borderId="0" xfId="2" applyFont="1">
      <alignment vertical="center"/>
    </xf>
    <xf numFmtId="0" fontId="6" fillId="0" borderId="10" xfId="2" applyFont="1" applyBorder="1">
      <alignment vertical="center"/>
    </xf>
    <xf numFmtId="0" fontId="3" fillId="0" borderId="5" xfId="1" applyFill="1" applyBorder="1" applyAlignment="1">
      <alignment vertical="center"/>
    </xf>
    <xf numFmtId="0" fontId="6" fillId="0" borderId="38" xfId="2" applyFont="1" applyBorder="1" applyAlignment="1">
      <alignment horizontal="right" vertical="center"/>
    </xf>
    <xf numFmtId="0" fontId="7" fillId="0" borderId="38" xfId="2" applyFont="1" applyBorder="1">
      <alignment vertical="center"/>
    </xf>
    <xf numFmtId="0" fontId="6" fillId="0" borderId="39" xfId="2" applyFont="1" applyBorder="1">
      <alignment vertical="center"/>
    </xf>
    <xf numFmtId="0" fontId="3" fillId="0" borderId="32" xfId="1" applyFill="1" applyBorder="1" applyAlignment="1">
      <alignment vertical="center"/>
    </xf>
    <xf numFmtId="0" fontId="3" fillId="0" borderId="11" xfId="1" applyFill="1" applyBorder="1" applyAlignment="1">
      <alignment vertical="center"/>
    </xf>
    <xf numFmtId="0" fontId="6" fillId="0" borderId="2" xfId="2" applyFont="1" applyBorder="1" applyAlignment="1">
      <alignment horizontal="right" vertical="center"/>
    </xf>
    <xf numFmtId="0" fontId="7" fillId="0" borderId="2" xfId="2" applyFont="1" applyBorder="1">
      <alignment vertical="center"/>
    </xf>
    <xf numFmtId="0" fontId="6" fillId="0" borderId="7" xfId="2" applyFont="1" applyBorder="1">
      <alignment vertical="center"/>
    </xf>
    <xf numFmtId="0" fontId="7" fillId="0" borderId="3" xfId="2" applyFont="1" applyBorder="1">
      <alignment vertical="center"/>
    </xf>
    <xf numFmtId="0" fontId="6" fillId="0" borderId="3" xfId="2" applyFont="1" applyBorder="1">
      <alignment vertical="center"/>
    </xf>
    <xf numFmtId="0" fontId="6" fillId="0" borderId="8" xfId="2" applyFont="1" applyBorder="1">
      <alignment vertical="center"/>
    </xf>
    <xf numFmtId="0" fontId="16" fillId="0" borderId="0" xfId="2" applyFont="1" applyAlignment="1">
      <alignment horizontal="right" vertical="center"/>
    </xf>
    <xf numFmtId="0" fontId="7" fillId="0" borderId="10" xfId="2" applyFont="1" applyBorder="1">
      <alignment vertical="center"/>
    </xf>
    <xf numFmtId="0" fontId="7" fillId="0" borderId="1" xfId="2" applyFont="1" applyBorder="1">
      <alignment vertical="center"/>
    </xf>
    <xf numFmtId="0" fontId="6" fillId="0" borderId="1" xfId="2" applyFont="1" applyBorder="1">
      <alignment vertical="center"/>
    </xf>
    <xf numFmtId="0" fontId="6" fillId="0" borderId="6" xfId="2" applyFont="1" applyBorder="1">
      <alignment vertical="center"/>
    </xf>
    <xf numFmtId="0" fontId="7" fillId="0" borderId="27" xfId="2" applyFont="1" applyBorder="1">
      <alignment vertical="center"/>
    </xf>
    <xf numFmtId="0" fontId="6" fillId="0" borderId="27" xfId="2" applyFont="1" applyBorder="1">
      <alignment vertical="center"/>
    </xf>
    <xf numFmtId="0" fontId="6" fillId="0" borderId="28" xfId="2" applyFont="1" applyBorder="1">
      <alignment vertical="center"/>
    </xf>
    <xf numFmtId="0" fontId="7" fillId="0" borderId="25" xfId="2" applyFont="1" applyBorder="1">
      <alignment vertical="center"/>
    </xf>
    <xf numFmtId="14" fontId="6" fillId="0" borderId="0" xfId="0" applyNumberFormat="1" applyFont="1" applyAlignment="1">
      <alignment horizontal="center" vertical="center"/>
    </xf>
    <xf numFmtId="0" fontId="6" fillId="0" borderId="0" xfId="2" applyFont="1" applyAlignment="1">
      <alignment horizontal="right" vertical="center"/>
    </xf>
    <xf numFmtId="0" fontId="7" fillId="10" borderId="21" xfId="2" applyFont="1" applyFill="1" applyBorder="1" applyAlignment="1">
      <alignment horizontal="center" vertical="center"/>
    </xf>
    <xf numFmtId="0" fontId="7" fillId="10" borderId="46" xfId="2" applyFont="1" applyFill="1" applyBorder="1" applyAlignment="1">
      <alignment horizontal="center" vertical="center"/>
    </xf>
    <xf numFmtId="0" fontId="15" fillId="7" borderId="0" xfId="2" applyFont="1" applyFill="1" applyAlignment="1">
      <alignment horizontal="center" vertical="center"/>
    </xf>
    <xf numFmtId="0" fontId="8" fillId="8" borderId="33" xfId="2" applyFont="1" applyFill="1" applyBorder="1" applyAlignment="1">
      <alignment horizontal="center" vertical="center"/>
    </xf>
    <xf numFmtId="0" fontId="8" fillId="8" borderId="34" xfId="2" applyFont="1" applyFill="1" applyBorder="1" applyAlignment="1">
      <alignment horizontal="center" vertical="center"/>
    </xf>
    <xf numFmtId="0" fontId="8" fillId="8" borderId="35" xfId="2" applyFont="1" applyFill="1" applyBorder="1" applyAlignment="1">
      <alignment horizontal="center" vertical="center"/>
    </xf>
    <xf numFmtId="0" fontId="8" fillId="8" borderId="26" xfId="2" applyFont="1" applyFill="1" applyBorder="1" applyAlignment="1">
      <alignment horizontal="center" vertical="center"/>
    </xf>
    <xf numFmtId="0" fontId="8" fillId="8" borderId="38" xfId="2" applyFont="1" applyFill="1" applyBorder="1" applyAlignment="1">
      <alignment horizontal="center" vertical="center"/>
    </xf>
    <xf numFmtId="0" fontId="8" fillId="8" borderId="39" xfId="2" applyFont="1" applyFill="1" applyBorder="1" applyAlignment="1">
      <alignment horizontal="center" vertical="center"/>
    </xf>
    <xf numFmtId="0" fontId="8" fillId="8" borderId="36" xfId="2" applyFont="1" applyFill="1" applyBorder="1" applyAlignment="1">
      <alignment horizontal="center" vertical="center"/>
    </xf>
    <xf numFmtId="0" fontId="8" fillId="8" borderId="40" xfId="2" applyFont="1" applyFill="1" applyBorder="1" applyAlignment="1">
      <alignment horizontal="center" vertical="center"/>
    </xf>
    <xf numFmtId="0" fontId="8" fillId="8" borderId="37" xfId="2" applyFont="1" applyFill="1" applyBorder="1" applyAlignment="1">
      <alignment horizontal="center" vertical="center"/>
    </xf>
    <xf numFmtId="0" fontId="8" fillId="8" borderId="41" xfId="2" applyFont="1" applyFill="1" applyBorder="1" applyAlignment="1">
      <alignment horizontal="center" vertical="center"/>
    </xf>
    <xf numFmtId="0" fontId="8" fillId="8" borderId="36" xfId="0" applyFont="1" applyFill="1" applyBorder="1" applyAlignment="1">
      <alignment horizontal="center" vertical="center"/>
    </xf>
    <xf numFmtId="0" fontId="8" fillId="8" borderId="40"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31" xfId="0" applyFont="1" applyFill="1" applyBorder="1" applyAlignment="1">
      <alignment horizontal="center" vertical="center"/>
    </xf>
    <xf numFmtId="0" fontId="6" fillId="4" borderId="21" xfId="2" applyFont="1" applyFill="1" applyBorder="1" applyAlignment="1">
      <alignment horizontal="center" vertical="center"/>
    </xf>
    <xf numFmtId="0" fontId="6" fillId="4" borderId="48" xfId="2" applyFont="1" applyFill="1" applyBorder="1" applyAlignment="1">
      <alignment horizontal="center" vertical="center"/>
    </xf>
    <xf numFmtId="0" fontId="10" fillId="4" borderId="45" xfId="0" applyFont="1" applyFill="1" applyBorder="1" applyAlignment="1">
      <alignment horizontal="center" vertical="center"/>
    </xf>
    <xf numFmtId="0" fontId="10" fillId="4" borderId="51" xfId="0" applyFont="1" applyFill="1" applyBorder="1" applyAlignment="1">
      <alignment horizontal="center" vertical="center"/>
    </xf>
    <xf numFmtId="0" fontId="10" fillId="0" borderId="44" xfId="0" applyFont="1" applyBorder="1" applyAlignment="1">
      <alignment horizontal="center" vertical="center"/>
    </xf>
    <xf numFmtId="0" fontId="10" fillId="0" borderId="20" xfId="0" applyFont="1" applyBorder="1" applyAlignment="1">
      <alignment horizontal="center" vertical="center"/>
    </xf>
    <xf numFmtId="0" fontId="13" fillId="0" borderId="49" xfId="0" applyFont="1" applyBorder="1" applyAlignment="1">
      <alignment horizontal="left" vertical="center"/>
    </xf>
    <xf numFmtId="0" fontId="13" fillId="0" borderId="9" xfId="0" applyFont="1" applyBorder="1" applyAlignment="1">
      <alignment horizontal="left" vertical="center"/>
    </xf>
    <xf numFmtId="0" fontId="12" fillId="0" borderId="45" xfId="0" applyFont="1" applyBorder="1" applyAlignment="1">
      <alignment horizontal="center" vertical="center"/>
    </xf>
    <xf numFmtId="0" fontId="12" fillId="0" borderId="51" xfId="0" applyFont="1" applyBorder="1" applyAlignment="1">
      <alignment horizontal="center" vertical="center"/>
    </xf>
    <xf numFmtId="0" fontId="14" fillId="4" borderId="5" xfId="0" applyFont="1" applyFill="1" applyBorder="1" applyAlignment="1">
      <alignment horizontal="left" vertical="center"/>
    </xf>
    <xf numFmtId="0" fontId="14" fillId="4" borderId="1" xfId="0" applyFont="1" applyFill="1" applyBorder="1" applyAlignment="1">
      <alignment horizontal="left" vertical="center"/>
    </xf>
    <xf numFmtId="0" fontId="14" fillId="4" borderId="52" xfId="0" applyFont="1" applyFill="1" applyBorder="1" applyAlignment="1">
      <alignment horizontal="left" vertical="center"/>
    </xf>
    <xf numFmtId="0" fontId="11" fillId="6" borderId="21" xfId="0" applyFont="1" applyFill="1" applyBorder="1" applyAlignment="1">
      <alignment horizontal="center" vertical="center"/>
    </xf>
    <xf numFmtId="0" fontId="11" fillId="6" borderId="22" xfId="0" applyFont="1" applyFill="1" applyBorder="1" applyAlignment="1">
      <alignment horizontal="center" vertical="center"/>
    </xf>
    <xf numFmtId="0" fontId="14" fillId="0" borderId="4" xfId="0" applyFont="1" applyBorder="1" applyAlignment="1">
      <alignment horizontal="left" vertical="center"/>
    </xf>
    <xf numFmtId="0" fontId="14" fillId="0" borderId="16" xfId="0" applyFont="1" applyBorder="1" applyAlignment="1">
      <alignment horizontal="left" vertical="center"/>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5" borderId="4" xfId="0" applyFont="1" applyFill="1" applyBorder="1" applyAlignment="1">
      <alignment horizontal="left" vertical="center"/>
    </xf>
    <xf numFmtId="0" fontId="14" fillId="5" borderId="16" xfId="0" applyFont="1" applyFill="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0" fontId="14" fillId="0" borderId="52" xfId="0" applyFont="1" applyBorder="1" applyAlignment="1">
      <alignment horizontal="left" vertical="center"/>
    </xf>
    <xf numFmtId="0" fontId="14" fillId="0" borderId="32" xfId="0" applyFont="1" applyBorder="1" applyAlignment="1">
      <alignment horizontal="left" vertical="center"/>
    </xf>
    <xf numFmtId="0" fontId="14" fillId="0" borderId="27" xfId="0" applyFont="1" applyBorder="1" applyAlignment="1">
      <alignment horizontal="left" vertical="center"/>
    </xf>
    <xf numFmtId="0" fontId="14" fillId="0" borderId="54"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53"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cellXfs>
  <cellStyles count="4">
    <cellStyle name="ハイパーリンク" xfId="1" builtinId="8"/>
    <cellStyle name="ハイパーリンク 2" xfId="3" xr:uid="{8C32EEED-9302-4319-8489-3C6605D9D8F3}"/>
    <cellStyle name="標準" xfId="0" builtinId="0"/>
    <cellStyle name="標準 2" xfId="2" xr:uid="{EF6CE00A-163C-48D0-B0C6-95DDD021D0E2}"/>
  </cellStyles>
  <dxfs count="303">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ill>
        <patternFill>
          <bgColor rgb="FFF5FFF3"/>
        </patternFill>
      </fill>
    </dxf>
    <dxf>
      <fill>
        <patternFill>
          <bgColor rgb="FFF7F3FF"/>
        </patternFill>
      </fill>
    </dxf>
    <dxf>
      <font>
        <b/>
        <color rgb="FF000000"/>
      </font>
      <fill>
        <patternFill>
          <bgColor rgb="FFFFF1AC"/>
        </patternFill>
      </fill>
    </dxf>
    <dxf>
      <font>
        <b/>
        <color rgb="FF000000"/>
      </font>
      <fill>
        <patternFill>
          <bgColor rgb="FFFFF1AC"/>
        </patternFill>
      </fill>
    </dxf>
    <dxf>
      <fill>
        <patternFill>
          <bgColor rgb="FFF5FFF3"/>
        </patternFill>
      </fill>
    </dxf>
    <dxf>
      <fill>
        <patternFill>
          <bgColor rgb="FFF7F3FF"/>
        </patternFill>
      </fill>
    </dxf>
    <dxf>
      <fill>
        <patternFill>
          <bgColor rgb="FFF5FFF3"/>
        </patternFill>
      </fill>
    </dxf>
    <dxf>
      <fill>
        <patternFill>
          <bgColor rgb="FFF7F3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7823E"/>
      <rgbColor rgb="FF800080"/>
      <rgbColor rgb="FF008080"/>
      <rgbColor rgb="FFC0C0C0"/>
      <rgbColor rgb="FF808080"/>
      <rgbColor rgb="FF9999FF"/>
      <rgbColor rgb="FF993366"/>
      <rgbColor rgb="FFF5FFF3"/>
      <rgbColor rgb="FFF0F5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EEEEEE"/>
      <rgbColor rgb="FFF7F3FF"/>
      <rgbColor rgb="FFFFF1AC"/>
      <rgbColor rgb="FF99CCFF"/>
      <rgbColor rgb="FFFF99CC"/>
      <rgbColor rgb="FFCC99FF"/>
      <rgbColor rgb="FFFFCC99"/>
      <rgbColor rgb="FF1155CC"/>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8FFB4"/>
      <color rgb="FFFFFFB4"/>
      <color rgb="FFFF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kaneiken.jp/institute" TargetMode="External"/><Relationship Id="rId13" Type="http://schemas.openxmlformats.org/officeDocument/2006/relationships/hyperlink" Target="https://kaneiken.jp/inquiry" TargetMode="External"/><Relationship Id="rId18" Type="http://schemas.openxmlformats.org/officeDocument/2006/relationships/hyperlink" Target="https://kaneiken.jp/medchem/sns.html" TargetMode="External"/><Relationship Id="rId26" Type="http://schemas.openxmlformats.org/officeDocument/2006/relationships/hyperlink" Target="https://kaneiken.jp/r7" TargetMode="External"/><Relationship Id="rId3" Type="http://schemas.openxmlformats.org/officeDocument/2006/relationships/hyperlink" Target="https://kaneiken.jp/outline" TargetMode="External"/><Relationship Id="rId21" Type="http://schemas.openxmlformats.org/officeDocument/2006/relationships/hyperlink" Target="https://kaneiken.jp/medchem/medchemchannel.html" TargetMode="External"/><Relationship Id="rId7" Type="http://schemas.openxmlformats.org/officeDocument/2006/relationships/hyperlink" Target="https://kaneiken.jp/atmosphere" TargetMode="External"/><Relationship Id="rId12" Type="http://schemas.openxmlformats.org/officeDocument/2006/relationships/hyperlink" Target="https://kaneiken.jp/sdgs" TargetMode="External"/><Relationship Id="rId17" Type="http://schemas.openxmlformats.org/officeDocument/2006/relationships/hyperlink" Target="https://kaneiken.jp/medchem/link.html" TargetMode="External"/><Relationship Id="rId25" Type="http://schemas.openxmlformats.org/officeDocument/2006/relationships/hyperlink" Target="https://kaneiken.jp/r7ems" TargetMode="External"/><Relationship Id="rId2" Type="http://schemas.openxmlformats.org/officeDocument/2006/relationships/hyperlink" Target="https://kaneiken.jp/" TargetMode="External"/><Relationship Id="rId16" Type="http://schemas.openxmlformats.org/officeDocument/2006/relationships/hyperlink" Target="https://kaneiken.jp/medchem/manager.html" TargetMode="External"/><Relationship Id="rId20" Type="http://schemas.openxmlformats.org/officeDocument/2006/relationships/hyperlink" Target="https://kaneiken.jp/privacy" TargetMode="External"/><Relationship Id="rId1" Type="http://schemas.openxmlformats.org/officeDocument/2006/relationships/hyperlink" Target="https://kaneiken.jp/r6" TargetMode="External"/><Relationship Id="rId6" Type="http://schemas.openxmlformats.org/officeDocument/2006/relationships/hyperlink" Target="https://kaneiken.jp/medicine" TargetMode="External"/><Relationship Id="rId11" Type="http://schemas.openxmlformats.org/officeDocument/2006/relationships/hyperlink" Target="https://kaneiken.jp/r6ems" TargetMode="External"/><Relationship Id="rId24" Type="http://schemas.openxmlformats.org/officeDocument/2006/relationships/hyperlink" Target="https://kaneiken.jp/medchem/privacy.html" TargetMode="External"/><Relationship Id="rId5" Type="http://schemas.openxmlformats.org/officeDocument/2006/relationships/hyperlink" Target="https://kaneiken.jp/microorganism" TargetMode="External"/><Relationship Id="rId15" Type="http://schemas.openxmlformats.org/officeDocument/2006/relationships/hyperlink" Target="https://kaneiken.jp/medchem/research.html" TargetMode="External"/><Relationship Id="rId23" Type="http://schemas.openxmlformats.org/officeDocument/2006/relationships/hyperlink" Target="https://kaneiken.jp/accessibility" TargetMode="External"/><Relationship Id="rId10" Type="http://schemas.openxmlformats.org/officeDocument/2006/relationships/hyperlink" Target="https://kaneiken.jp/ems" TargetMode="External"/><Relationship Id="rId19" Type="http://schemas.openxmlformats.org/officeDocument/2006/relationships/hyperlink" Target="https://kaneiken.jp/item_test" TargetMode="External"/><Relationship Id="rId4" Type="http://schemas.openxmlformats.org/officeDocument/2006/relationships/hyperlink" Target="https://kaneiken.jp/environment" TargetMode="External"/><Relationship Id="rId9" Type="http://schemas.openxmlformats.org/officeDocument/2006/relationships/hyperlink" Target="https://kaneiken.jp/information" TargetMode="External"/><Relationship Id="rId14" Type="http://schemas.openxmlformats.org/officeDocument/2006/relationships/hyperlink" Target="https://kaneiken.jp/medchem/" TargetMode="External"/><Relationship Id="rId22" Type="http://schemas.openxmlformats.org/officeDocument/2006/relationships/hyperlink" Target="https://kaneiken.jp/medchem/acievement.html"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kaneiken.jp/atmospher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kaneiken.jp/institut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kaneiken.jp/informatio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kaneiken.jp/em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kaneiken.jp/r6ems"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kaneiken.jp/r5em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kaneiken.jp/sdgs"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kaneiken.jp/inquiry"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kaneiken.jp/privacy"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kaneiken.jp/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kaneiken.jp/"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kaneiken.jp/medche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kaneiken.jp/medchem/research.html"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kaneiken.jp/medchem/medchemchannel.htm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kaneiken.jp/medchem/acievement.htm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kaneiken.jp/medchem/sns.html"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kaneiken.jp/medchem/manager.html"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kaneiken.jp/medchem/link.html"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kaneiken.jp/medchem/contact.html"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kaneiken.jp/medchem/privac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kaneiken.jp/r7"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kaneiken.jp/r6"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kaneiken.jp/outlin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kaneiken.jp/environmen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kaneiken.jp/microorganis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kaneiken.jp/medicin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kaneiken.jp/item_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7866-36C0-45DB-8E7A-0737C5142543}">
  <sheetPr codeName="Sheet1"/>
  <dimension ref="B2:M47"/>
  <sheetViews>
    <sheetView tabSelected="1" zoomScaleNormal="100" workbookViewId="0">
      <pane ySplit="6" topLeftCell="A7" activePane="bottomLeft" state="frozen"/>
      <selection pane="bottomLeft"/>
    </sheetView>
  </sheetViews>
  <sheetFormatPr defaultRowHeight="22.5" customHeight="1"/>
  <cols>
    <col min="1" max="1" width="4.28515625" style="3" customWidth="1"/>
    <col min="2" max="4" width="5" style="3" customWidth="1"/>
    <col min="5" max="5" width="43.7109375" style="3" customWidth="1"/>
    <col min="6" max="6" width="50" style="1" customWidth="1"/>
    <col min="7" max="7" width="14.28515625" style="1" customWidth="1"/>
    <col min="8" max="13" width="14.28515625" style="2" customWidth="1"/>
    <col min="14" max="16384" width="9.140625" style="3"/>
  </cols>
  <sheetData>
    <row r="2" spans="2:13" ht="30" customHeight="1">
      <c r="B2" s="107" t="s">
        <v>77</v>
      </c>
      <c r="C2" s="107"/>
      <c r="D2" s="107"/>
      <c r="E2" s="107"/>
      <c r="F2" s="107"/>
      <c r="G2" s="107"/>
      <c r="H2" s="107"/>
      <c r="I2" s="107"/>
      <c r="J2" s="107"/>
      <c r="K2" s="107"/>
      <c r="L2" s="107"/>
      <c r="M2" s="107"/>
    </row>
    <row r="3" spans="2:13" ht="15" customHeight="1">
      <c r="B3" s="6"/>
      <c r="C3" s="6"/>
      <c r="D3" s="6"/>
      <c r="E3" s="6"/>
      <c r="F3" s="6"/>
      <c r="G3" s="6"/>
      <c r="H3" s="7"/>
      <c r="I3" s="7"/>
      <c r="J3" s="7"/>
      <c r="K3" s="7"/>
      <c r="L3" s="7"/>
      <c r="M3" s="7"/>
    </row>
    <row r="4" spans="2:13" ht="15" customHeight="1" thickBot="1">
      <c r="B4" s="6"/>
      <c r="C4" s="6"/>
      <c r="D4" s="6"/>
      <c r="E4" s="6"/>
      <c r="F4" s="6"/>
      <c r="G4" s="6"/>
      <c r="H4" s="7"/>
      <c r="I4" s="7"/>
      <c r="J4" s="7"/>
      <c r="K4" s="7"/>
      <c r="L4" s="7"/>
      <c r="M4" s="103">
        <v>46107</v>
      </c>
    </row>
    <row r="5" spans="2:13" ht="22.5" customHeight="1">
      <c r="B5" s="108" t="s">
        <v>91</v>
      </c>
      <c r="C5" s="109"/>
      <c r="D5" s="109"/>
      <c r="E5" s="110"/>
      <c r="F5" s="114" t="s">
        <v>89</v>
      </c>
      <c r="G5" s="116" t="s">
        <v>90</v>
      </c>
      <c r="H5" s="118" t="s">
        <v>83</v>
      </c>
      <c r="I5" s="120" t="s">
        <v>99</v>
      </c>
      <c r="J5" s="120"/>
      <c r="K5" s="120"/>
      <c r="L5" s="121"/>
      <c r="M5" s="118" t="s">
        <v>98</v>
      </c>
    </row>
    <row r="6" spans="2:13" ht="22.5" customHeight="1" thickBot="1">
      <c r="B6" s="111"/>
      <c r="C6" s="112"/>
      <c r="D6" s="112"/>
      <c r="E6" s="113"/>
      <c r="F6" s="115"/>
      <c r="G6" s="117"/>
      <c r="H6" s="119"/>
      <c r="I6" s="32" t="s">
        <v>97</v>
      </c>
      <c r="J6" s="28" t="s">
        <v>96</v>
      </c>
      <c r="K6" s="28" t="s">
        <v>95</v>
      </c>
      <c r="L6" s="29" t="s">
        <v>94</v>
      </c>
      <c r="M6" s="119"/>
    </row>
    <row r="7" spans="2:13" ht="22.5" customHeight="1">
      <c r="B7" s="102" t="s">
        <v>195</v>
      </c>
      <c r="E7" s="81"/>
      <c r="F7" s="76" t="s">
        <v>76</v>
      </c>
      <c r="G7" s="51">
        <v>1.1000000000000001</v>
      </c>
      <c r="H7" s="48" t="s">
        <v>86</v>
      </c>
      <c r="I7" s="70">
        <v>82</v>
      </c>
      <c r="J7" s="71">
        <v>98</v>
      </c>
      <c r="K7" s="71">
        <v>100</v>
      </c>
      <c r="L7" s="72">
        <v>100</v>
      </c>
      <c r="M7" s="39">
        <v>100</v>
      </c>
    </row>
    <row r="8" spans="2:13" ht="22.5" customHeight="1">
      <c r="B8" s="79" t="s">
        <v>49</v>
      </c>
      <c r="C8" s="91" t="s">
        <v>206</v>
      </c>
      <c r="D8" s="92"/>
      <c r="E8" s="93"/>
      <c r="F8" s="50" t="s">
        <v>209</v>
      </c>
      <c r="G8" s="52" t="s">
        <v>207</v>
      </c>
      <c r="H8" s="41" t="s">
        <v>86</v>
      </c>
      <c r="I8" s="73">
        <v>84</v>
      </c>
      <c r="J8" s="25">
        <v>98</v>
      </c>
      <c r="K8" s="25">
        <v>100</v>
      </c>
      <c r="L8" s="30">
        <v>100</v>
      </c>
      <c r="M8" s="8">
        <v>100</v>
      </c>
    </row>
    <row r="9" spans="2:13" ht="22.5" customHeight="1">
      <c r="B9" s="79" t="s">
        <v>49</v>
      </c>
      <c r="C9" s="91" t="s">
        <v>201</v>
      </c>
      <c r="D9" s="92"/>
      <c r="E9" s="93"/>
      <c r="F9" s="50" t="s">
        <v>194</v>
      </c>
      <c r="G9" s="52" t="s">
        <v>208</v>
      </c>
      <c r="H9" s="41" t="s">
        <v>86</v>
      </c>
      <c r="I9" s="73">
        <v>84</v>
      </c>
      <c r="J9" s="25">
        <v>98</v>
      </c>
      <c r="K9" s="25">
        <v>100</v>
      </c>
      <c r="L9" s="30">
        <v>100</v>
      </c>
      <c r="M9" s="8">
        <v>100</v>
      </c>
    </row>
    <row r="10" spans="2:13" ht="22.5" customHeight="1">
      <c r="B10" s="79" t="s">
        <v>49</v>
      </c>
      <c r="C10" s="91" t="s">
        <v>75</v>
      </c>
      <c r="D10" s="92"/>
      <c r="E10" s="93"/>
      <c r="F10" s="47" t="s">
        <v>46</v>
      </c>
      <c r="G10" s="53"/>
      <c r="H10" s="27"/>
      <c r="I10" s="74"/>
      <c r="J10" s="26"/>
      <c r="K10" s="26"/>
      <c r="L10" s="31"/>
      <c r="M10" s="27"/>
    </row>
    <row r="11" spans="2:13" ht="22.5" customHeight="1">
      <c r="B11" s="79" t="s">
        <v>47</v>
      </c>
      <c r="C11" s="88" t="s">
        <v>74</v>
      </c>
      <c r="D11" s="89" t="s">
        <v>73</v>
      </c>
      <c r="E11" s="90"/>
      <c r="F11" s="47" t="s">
        <v>46</v>
      </c>
      <c r="G11" s="53"/>
      <c r="H11" s="27"/>
      <c r="I11" s="74"/>
      <c r="J11" s="26"/>
      <c r="K11" s="26"/>
      <c r="L11" s="31"/>
      <c r="M11" s="27"/>
    </row>
    <row r="12" spans="2:13" ht="22.5" customHeight="1">
      <c r="B12" s="79" t="s">
        <v>49</v>
      </c>
      <c r="C12" s="91" t="s">
        <v>72</v>
      </c>
      <c r="D12" s="92"/>
      <c r="E12" s="93"/>
      <c r="F12" s="50" t="s">
        <v>71</v>
      </c>
      <c r="G12" s="52">
        <v>1.3</v>
      </c>
      <c r="H12" s="41" t="s">
        <v>86</v>
      </c>
      <c r="I12" s="73">
        <v>84</v>
      </c>
      <c r="J12" s="25">
        <v>98</v>
      </c>
      <c r="K12" s="25">
        <v>100</v>
      </c>
      <c r="L12" s="30">
        <v>100</v>
      </c>
      <c r="M12" s="8">
        <v>100</v>
      </c>
    </row>
    <row r="13" spans="2:13" ht="22.5" customHeight="1">
      <c r="B13" s="79" t="s">
        <v>47</v>
      </c>
      <c r="C13" s="78" t="s">
        <v>49</v>
      </c>
      <c r="D13" s="80" t="s">
        <v>70</v>
      </c>
      <c r="E13" s="81"/>
      <c r="F13" s="50" t="s">
        <v>69</v>
      </c>
      <c r="G13" s="52">
        <v>1.4</v>
      </c>
      <c r="H13" s="41" t="s">
        <v>86</v>
      </c>
      <c r="I13" s="73">
        <v>84</v>
      </c>
      <c r="J13" s="25">
        <v>98</v>
      </c>
      <c r="K13" s="25">
        <v>100</v>
      </c>
      <c r="L13" s="30">
        <v>100</v>
      </c>
      <c r="M13" s="8">
        <v>100</v>
      </c>
    </row>
    <row r="14" spans="2:13" ht="22.5" customHeight="1">
      <c r="B14" s="79" t="s">
        <v>47</v>
      </c>
      <c r="C14" s="78" t="s">
        <v>49</v>
      </c>
      <c r="D14" s="80" t="s">
        <v>68</v>
      </c>
      <c r="E14" s="81"/>
      <c r="F14" s="50" t="s">
        <v>67</v>
      </c>
      <c r="G14" s="52">
        <v>1.5</v>
      </c>
      <c r="H14" s="41" t="s">
        <v>86</v>
      </c>
      <c r="I14" s="73">
        <v>84</v>
      </c>
      <c r="J14" s="25">
        <v>98</v>
      </c>
      <c r="K14" s="25">
        <v>100</v>
      </c>
      <c r="L14" s="30">
        <v>100</v>
      </c>
      <c r="M14" s="8">
        <v>100</v>
      </c>
    </row>
    <row r="15" spans="2:13" ht="22.5" customHeight="1">
      <c r="B15" s="79" t="s">
        <v>47</v>
      </c>
      <c r="C15" s="78" t="s">
        <v>49</v>
      </c>
      <c r="D15" s="80" t="s">
        <v>66</v>
      </c>
      <c r="E15" s="81"/>
      <c r="F15" s="50" t="s">
        <v>65</v>
      </c>
      <c r="G15" s="52">
        <v>1.6</v>
      </c>
      <c r="H15" s="41" t="s">
        <v>86</v>
      </c>
      <c r="I15" s="73">
        <v>84</v>
      </c>
      <c r="J15" s="25">
        <v>98</v>
      </c>
      <c r="K15" s="25">
        <v>100</v>
      </c>
      <c r="L15" s="30">
        <v>100</v>
      </c>
      <c r="M15" s="8">
        <v>100</v>
      </c>
    </row>
    <row r="16" spans="2:13" ht="22.5" customHeight="1">
      <c r="B16" s="79" t="s">
        <v>47</v>
      </c>
      <c r="C16" s="78" t="s">
        <v>47</v>
      </c>
      <c r="D16" s="94" t="s">
        <v>74</v>
      </c>
      <c r="E16" s="95" t="s">
        <v>214</v>
      </c>
      <c r="F16" s="50" t="s">
        <v>138</v>
      </c>
      <c r="G16" s="59">
        <v>1.7</v>
      </c>
      <c r="H16" s="41" t="s">
        <v>86</v>
      </c>
      <c r="I16" s="73">
        <v>82</v>
      </c>
      <c r="J16" s="25">
        <v>98</v>
      </c>
      <c r="K16" s="25">
        <v>100</v>
      </c>
      <c r="L16" s="30">
        <v>100</v>
      </c>
      <c r="M16" s="8">
        <v>100</v>
      </c>
    </row>
    <row r="17" spans="2:13" ht="22.5" customHeight="1">
      <c r="B17" s="79" t="s">
        <v>47</v>
      </c>
      <c r="C17" s="94" t="s">
        <v>139</v>
      </c>
      <c r="D17" s="80" t="s">
        <v>64</v>
      </c>
      <c r="E17" s="81"/>
      <c r="F17" s="50" t="s">
        <v>63</v>
      </c>
      <c r="G17" s="52">
        <v>1.8</v>
      </c>
      <c r="H17" s="41" t="s">
        <v>86</v>
      </c>
      <c r="I17" s="73">
        <v>84</v>
      </c>
      <c r="J17" s="25">
        <v>98</v>
      </c>
      <c r="K17" s="25">
        <v>100</v>
      </c>
      <c r="L17" s="30">
        <v>100</v>
      </c>
      <c r="M17" s="8">
        <v>100</v>
      </c>
    </row>
    <row r="18" spans="2:13" ht="22.5" customHeight="1">
      <c r="B18" s="79" t="s">
        <v>49</v>
      </c>
      <c r="C18" s="96" t="s">
        <v>62</v>
      </c>
      <c r="D18" s="97"/>
      <c r="E18" s="98"/>
      <c r="F18" s="50" t="s">
        <v>61</v>
      </c>
      <c r="G18" s="52">
        <v>1.9</v>
      </c>
      <c r="H18" s="41" t="s">
        <v>86</v>
      </c>
      <c r="I18" s="73">
        <v>84</v>
      </c>
      <c r="J18" s="25">
        <v>98</v>
      </c>
      <c r="K18" s="25">
        <v>100</v>
      </c>
      <c r="L18" s="30">
        <v>100</v>
      </c>
      <c r="M18" s="8">
        <v>100</v>
      </c>
    </row>
    <row r="19" spans="2:13" ht="22.5" customHeight="1">
      <c r="B19" s="79" t="s">
        <v>49</v>
      </c>
      <c r="C19" s="80" t="s">
        <v>60</v>
      </c>
      <c r="E19" s="81"/>
      <c r="F19" s="50" t="s">
        <v>59</v>
      </c>
      <c r="G19" s="52" t="s">
        <v>155</v>
      </c>
      <c r="H19" s="41" t="s">
        <v>86</v>
      </c>
      <c r="I19" s="73">
        <v>84</v>
      </c>
      <c r="J19" s="25">
        <v>98</v>
      </c>
      <c r="K19" s="25">
        <v>100</v>
      </c>
      <c r="L19" s="30">
        <v>100</v>
      </c>
      <c r="M19" s="8">
        <v>100</v>
      </c>
    </row>
    <row r="20" spans="2:13" ht="22.5" customHeight="1">
      <c r="B20" s="79" t="s">
        <v>49</v>
      </c>
      <c r="C20" s="91" t="s">
        <v>58</v>
      </c>
      <c r="D20" s="92"/>
      <c r="E20" s="93"/>
      <c r="F20" s="50" t="s">
        <v>57</v>
      </c>
      <c r="G20" s="52">
        <v>1.1100000000000001</v>
      </c>
      <c r="H20" s="41" t="s">
        <v>86</v>
      </c>
      <c r="I20" s="73">
        <v>82</v>
      </c>
      <c r="J20" s="25">
        <v>98</v>
      </c>
      <c r="K20" s="25">
        <v>100</v>
      </c>
      <c r="L20" s="30">
        <v>100</v>
      </c>
      <c r="M20" s="8">
        <v>100</v>
      </c>
    </row>
    <row r="21" spans="2:13" ht="22.5" customHeight="1">
      <c r="B21" s="79" t="s">
        <v>47</v>
      </c>
      <c r="C21" s="78" t="s">
        <v>49</v>
      </c>
      <c r="D21" s="80" t="s">
        <v>202</v>
      </c>
      <c r="E21" s="81"/>
      <c r="F21" s="50" t="s">
        <v>205</v>
      </c>
      <c r="G21" s="52" t="s">
        <v>198</v>
      </c>
      <c r="H21" s="41" t="s">
        <v>86</v>
      </c>
      <c r="I21" s="73">
        <v>84</v>
      </c>
      <c r="J21" s="25">
        <v>98</v>
      </c>
      <c r="K21" s="25">
        <v>100</v>
      </c>
      <c r="L21" s="30">
        <v>100</v>
      </c>
      <c r="M21" s="8">
        <v>100</v>
      </c>
    </row>
    <row r="22" spans="2:13" ht="22.5" customHeight="1">
      <c r="B22" s="79" t="s">
        <v>47</v>
      </c>
      <c r="C22" s="78" t="s">
        <v>49</v>
      </c>
      <c r="D22" s="80" t="s">
        <v>203</v>
      </c>
      <c r="E22" s="81"/>
      <c r="F22" s="50" t="s">
        <v>196</v>
      </c>
      <c r="G22" s="52" t="s">
        <v>199</v>
      </c>
      <c r="H22" s="41" t="s">
        <v>86</v>
      </c>
      <c r="I22" s="73">
        <v>84</v>
      </c>
      <c r="J22" s="25">
        <v>98</v>
      </c>
      <c r="K22" s="25">
        <v>100</v>
      </c>
      <c r="L22" s="30">
        <v>100</v>
      </c>
      <c r="M22" s="8">
        <v>100</v>
      </c>
    </row>
    <row r="23" spans="2:13" ht="22.5" customHeight="1">
      <c r="B23" s="79" t="s">
        <v>47</v>
      </c>
      <c r="C23" s="88" t="s">
        <v>45</v>
      </c>
      <c r="D23" s="89" t="s">
        <v>204</v>
      </c>
      <c r="E23" s="90"/>
      <c r="F23" s="50" t="s">
        <v>56</v>
      </c>
      <c r="G23" s="52">
        <v>1.1299999999999999</v>
      </c>
      <c r="H23" s="41" t="s">
        <v>86</v>
      </c>
      <c r="I23" s="73">
        <v>82</v>
      </c>
      <c r="J23" s="25">
        <v>98</v>
      </c>
      <c r="K23" s="25">
        <v>100</v>
      </c>
      <c r="L23" s="30">
        <v>100</v>
      </c>
      <c r="M23" s="8">
        <v>100</v>
      </c>
    </row>
    <row r="24" spans="2:13" ht="22.5" customHeight="1">
      <c r="B24" s="79" t="s">
        <v>49</v>
      </c>
      <c r="C24" s="96" t="s">
        <v>48</v>
      </c>
      <c r="D24" s="97"/>
      <c r="E24" s="98"/>
      <c r="F24" s="50" t="s">
        <v>55</v>
      </c>
      <c r="G24" s="52">
        <v>1.1399999999999999</v>
      </c>
      <c r="H24" s="41" t="s">
        <v>86</v>
      </c>
      <c r="I24" s="73">
        <v>84</v>
      </c>
      <c r="J24" s="25">
        <v>98</v>
      </c>
      <c r="K24" s="25">
        <v>100</v>
      </c>
      <c r="L24" s="30">
        <v>100</v>
      </c>
      <c r="M24" s="8">
        <v>100</v>
      </c>
    </row>
    <row r="25" spans="2:13" ht="22.5" customHeight="1">
      <c r="B25" s="79" t="s">
        <v>49</v>
      </c>
      <c r="C25" s="96" t="s">
        <v>44</v>
      </c>
      <c r="D25" s="97"/>
      <c r="E25" s="98"/>
      <c r="F25" s="50" t="s">
        <v>43</v>
      </c>
      <c r="G25" s="52">
        <v>1.1499999999999999</v>
      </c>
      <c r="H25" s="41" t="s">
        <v>86</v>
      </c>
      <c r="I25" s="73">
        <v>84</v>
      </c>
      <c r="J25" s="25">
        <v>98</v>
      </c>
      <c r="K25" s="25">
        <v>100</v>
      </c>
      <c r="L25" s="30">
        <v>100</v>
      </c>
      <c r="M25" s="8">
        <v>100</v>
      </c>
    </row>
    <row r="26" spans="2:13" ht="22.5" customHeight="1" thickBot="1">
      <c r="B26" s="79" t="s">
        <v>49</v>
      </c>
      <c r="C26" s="99" t="s">
        <v>171</v>
      </c>
      <c r="D26" s="100"/>
      <c r="E26" s="101"/>
      <c r="F26" s="77" t="s">
        <v>172</v>
      </c>
      <c r="G26" s="54">
        <v>1.1599999999999999</v>
      </c>
      <c r="H26" s="49" t="s">
        <v>86</v>
      </c>
      <c r="I26" s="75">
        <v>84</v>
      </c>
      <c r="J26" s="56">
        <v>98</v>
      </c>
      <c r="K26" s="56">
        <v>100</v>
      </c>
      <c r="L26" s="57">
        <v>100</v>
      </c>
      <c r="M26" s="58">
        <v>100</v>
      </c>
    </row>
    <row r="27" spans="2:13" ht="22.5" customHeight="1">
      <c r="B27" s="79" t="s">
        <v>49</v>
      </c>
      <c r="C27" s="80" t="s">
        <v>173</v>
      </c>
      <c r="E27" s="81"/>
      <c r="F27" s="87" t="s">
        <v>121</v>
      </c>
      <c r="G27" s="66">
        <v>2.1</v>
      </c>
      <c r="H27" s="55" t="s">
        <v>86</v>
      </c>
      <c r="I27" s="60">
        <v>96</v>
      </c>
      <c r="J27" s="61">
        <v>100</v>
      </c>
      <c r="K27" s="61">
        <v>100</v>
      </c>
      <c r="L27" s="62">
        <v>100</v>
      </c>
      <c r="M27" s="63">
        <v>100</v>
      </c>
    </row>
    <row r="28" spans="2:13" ht="22.5" customHeight="1">
      <c r="B28" s="79" t="s">
        <v>47</v>
      </c>
      <c r="C28" s="78" t="s">
        <v>49</v>
      </c>
      <c r="D28" s="80" t="s">
        <v>54</v>
      </c>
      <c r="E28" s="81"/>
      <c r="F28" s="82" t="s">
        <v>122</v>
      </c>
      <c r="G28" s="52">
        <v>2.2000000000000002</v>
      </c>
      <c r="H28" s="41" t="s">
        <v>86</v>
      </c>
      <c r="I28" s="64">
        <v>96</v>
      </c>
      <c r="J28" s="25">
        <v>100</v>
      </c>
      <c r="K28" s="25">
        <v>100</v>
      </c>
      <c r="L28" s="30">
        <v>100</v>
      </c>
      <c r="M28" s="8">
        <v>100</v>
      </c>
    </row>
    <row r="29" spans="2:13" ht="22.5" customHeight="1">
      <c r="B29" s="79" t="s">
        <v>47</v>
      </c>
      <c r="C29" s="78" t="s">
        <v>49</v>
      </c>
      <c r="D29" s="80" t="s">
        <v>197</v>
      </c>
      <c r="E29" s="81"/>
      <c r="F29" s="82" t="s">
        <v>130</v>
      </c>
      <c r="G29" s="52" t="s">
        <v>156</v>
      </c>
      <c r="H29" s="41" t="s">
        <v>86</v>
      </c>
      <c r="I29" s="64">
        <v>96</v>
      </c>
      <c r="J29" s="25">
        <v>100</v>
      </c>
      <c r="K29" s="25">
        <v>100</v>
      </c>
      <c r="L29" s="30">
        <v>100</v>
      </c>
      <c r="M29" s="8">
        <v>100</v>
      </c>
    </row>
    <row r="30" spans="2:13" ht="22.5" customHeight="1">
      <c r="B30" s="79" t="s">
        <v>47</v>
      </c>
      <c r="C30" s="78" t="s">
        <v>49</v>
      </c>
      <c r="D30" s="80" t="s">
        <v>141</v>
      </c>
      <c r="E30" s="81"/>
      <c r="F30" s="47" t="s">
        <v>46</v>
      </c>
      <c r="G30" s="53"/>
      <c r="H30" s="27"/>
      <c r="I30" s="33"/>
      <c r="J30" s="26"/>
      <c r="K30" s="26"/>
      <c r="L30" s="31"/>
      <c r="M30" s="27"/>
    </row>
    <row r="31" spans="2:13" ht="22.5" customHeight="1">
      <c r="B31" s="79" t="s">
        <v>47</v>
      </c>
      <c r="C31" s="78" t="s">
        <v>49</v>
      </c>
      <c r="D31" s="80" t="s">
        <v>53</v>
      </c>
      <c r="E31" s="81"/>
      <c r="F31" s="82" t="s">
        <v>125</v>
      </c>
      <c r="G31" s="52" t="s">
        <v>157</v>
      </c>
      <c r="H31" s="41" t="s">
        <v>86</v>
      </c>
      <c r="I31" s="64">
        <v>96</v>
      </c>
      <c r="J31" s="25">
        <v>98</v>
      </c>
      <c r="K31" s="25">
        <v>100</v>
      </c>
      <c r="L31" s="30">
        <v>100</v>
      </c>
      <c r="M31" s="8">
        <v>100</v>
      </c>
    </row>
    <row r="32" spans="2:13" ht="22.5" customHeight="1">
      <c r="B32" s="79" t="s">
        <v>47</v>
      </c>
      <c r="C32" s="78" t="s">
        <v>49</v>
      </c>
      <c r="D32" s="80" t="s">
        <v>52</v>
      </c>
      <c r="E32" s="81"/>
      <c r="F32" s="82" t="s">
        <v>127</v>
      </c>
      <c r="G32" s="52" t="s">
        <v>158</v>
      </c>
      <c r="H32" s="41" t="s">
        <v>86</v>
      </c>
      <c r="I32" s="64">
        <v>96</v>
      </c>
      <c r="J32" s="25">
        <v>100</v>
      </c>
      <c r="K32" s="25">
        <v>100</v>
      </c>
      <c r="L32" s="30">
        <v>100</v>
      </c>
      <c r="M32" s="8">
        <v>100</v>
      </c>
    </row>
    <row r="33" spans="2:13" ht="22.5" customHeight="1">
      <c r="B33" s="79" t="s">
        <v>47</v>
      </c>
      <c r="C33" s="78" t="s">
        <v>49</v>
      </c>
      <c r="D33" s="80" t="s">
        <v>142</v>
      </c>
      <c r="E33" s="81"/>
      <c r="F33" s="82" t="s">
        <v>124</v>
      </c>
      <c r="G33" s="52" t="s">
        <v>159</v>
      </c>
      <c r="H33" s="41" t="s">
        <v>86</v>
      </c>
      <c r="I33" s="64">
        <v>96</v>
      </c>
      <c r="J33" s="25">
        <v>100</v>
      </c>
      <c r="K33" s="25">
        <v>100</v>
      </c>
      <c r="L33" s="30">
        <v>100</v>
      </c>
      <c r="M33" s="8">
        <v>100</v>
      </c>
    </row>
    <row r="34" spans="2:13" ht="22.5" customHeight="1">
      <c r="B34" s="79" t="s">
        <v>47</v>
      </c>
      <c r="C34" s="78" t="s">
        <v>49</v>
      </c>
      <c r="D34" s="80" t="s">
        <v>143</v>
      </c>
      <c r="E34" s="81"/>
      <c r="F34" s="82" t="s">
        <v>144</v>
      </c>
      <c r="G34" s="52" t="s">
        <v>160</v>
      </c>
      <c r="H34" s="41" t="s">
        <v>86</v>
      </c>
      <c r="I34" s="64">
        <v>96</v>
      </c>
      <c r="J34" s="25">
        <v>100</v>
      </c>
      <c r="K34" s="25">
        <v>100</v>
      </c>
      <c r="L34" s="30">
        <v>100</v>
      </c>
      <c r="M34" s="8">
        <v>100</v>
      </c>
    </row>
    <row r="35" spans="2:13" ht="22.5" customHeight="1">
      <c r="B35" s="79" t="s">
        <v>47</v>
      </c>
      <c r="C35" s="78" t="s">
        <v>49</v>
      </c>
      <c r="D35" s="80" t="s">
        <v>179</v>
      </c>
      <c r="E35" s="81"/>
      <c r="F35" s="82" t="s">
        <v>145</v>
      </c>
      <c r="G35" s="52" t="s">
        <v>161</v>
      </c>
      <c r="H35" s="41" t="s">
        <v>86</v>
      </c>
      <c r="I35" s="64">
        <v>96</v>
      </c>
      <c r="J35" s="25">
        <v>100</v>
      </c>
      <c r="K35" s="25">
        <v>100</v>
      </c>
      <c r="L35" s="30">
        <v>100</v>
      </c>
      <c r="M35" s="8">
        <v>100</v>
      </c>
    </row>
    <row r="36" spans="2:13" ht="22.5" customHeight="1" thickBot="1">
      <c r="B36" s="79" t="s">
        <v>47</v>
      </c>
      <c r="C36" s="83" t="s">
        <v>45</v>
      </c>
      <c r="D36" s="84" t="s">
        <v>44</v>
      </c>
      <c r="E36" s="85"/>
      <c r="F36" s="86" t="s">
        <v>177</v>
      </c>
      <c r="G36" s="54" t="s">
        <v>180</v>
      </c>
      <c r="H36" s="49" t="s">
        <v>86</v>
      </c>
      <c r="I36" s="65">
        <v>96</v>
      </c>
      <c r="J36" s="56">
        <v>98</v>
      </c>
      <c r="K36" s="56">
        <v>100</v>
      </c>
      <c r="L36" s="57">
        <v>100</v>
      </c>
      <c r="M36" s="58">
        <v>100</v>
      </c>
    </row>
    <row r="37" spans="2:13" ht="22.5" customHeight="1">
      <c r="B37" s="79" t="s">
        <v>49</v>
      </c>
      <c r="C37" s="80" t="s">
        <v>183</v>
      </c>
      <c r="E37" s="81"/>
      <c r="F37" s="87" t="s">
        <v>154</v>
      </c>
      <c r="G37" s="66" t="s">
        <v>162</v>
      </c>
      <c r="H37" s="55" t="s">
        <v>86</v>
      </c>
      <c r="I37" s="60">
        <v>84</v>
      </c>
      <c r="J37" s="61">
        <v>98</v>
      </c>
      <c r="K37" s="61">
        <v>100</v>
      </c>
      <c r="L37" s="62">
        <v>100</v>
      </c>
      <c r="M37" s="63">
        <v>100</v>
      </c>
    </row>
    <row r="38" spans="2:13" ht="22.5" customHeight="1">
      <c r="B38" s="79" t="s">
        <v>47</v>
      </c>
      <c r="C38" s="78" t="s">
        <v>49</v>
      </c>
      <c r="D38" s="80" t="s">
        <v>133</v>
      </c>
      <c r="E38" s="81"/>
      <c r="F38" s="82" t="s">
        <v>153</v>
      </c>
      <c r="G38" s="52" t="s">
        <v>163</v>
      </c>
      <c r="H38" s="41" t="s">
        <v>86</v>
      </c>
      <c r="I38" s="64">
        <v>84</v>
      </c>
      <c r="J38" s="25">
        <v>98</v>
      </c>
      <c r="K38" s="25">
        <v>100</v>
      </c>
      <c r="L38" s="30">
        <v>100</v>
      </c>
      <c r="M38" s="8">
        <v>100</v>
      </c>
    </row>
    <row r="39" spans="2:13" ht="22.5" customHeight="1">
      <c r="B39" s="79" t="s">
        <v>47</v>
      </c>
      <c r="C39" s="78" t="s">
        <v>49</v>
      </c>
      <c r="D39" s="80" t="s">
        <v>146</v>
      </c>
      <c r="E39" s="81"/>
      <c r="F39" s="82" t="s">
        <v>152</v>
      </c>
      <c r="G39" s="52" t="s">
        <v>164</v>
      </c>
      <c r="H39" s="41" t="s">
        <v>86</v>
      </c>
      <c r="I39" s="64">
        <v>84</v>
      </c>
      <c r="J39" s="25">
        <v>98</v>
      </c>
      <c r="K39" s="25">
        <v>100</v>
      </c>
      <c r="L39" s="30">
        <v>100</v>
      </c>
      <c r="M39" s="8">
        <v>100</v>
      </c>
    </row>
    <row r="40" spans="2:13" ht="22.5" customHeight="1">
      <c r="B40" s="79" t="s">
        <v>47</v>
      </c>
      <c r="C40" s="78" t="s">
        <v>49</v>
      </c>
      <c r="D40" s="80" t="s">
        <v>51</v>
      </c>
      <c r="E40" s="81"/>
      <c r="F40" s="82" t="s">
        <v>151</v>
      </c>
      <c r="G40" s="52" t="s">
        <v>165</v>
      </c>
      <c r="H40" s="41" t="s">
        <v>86</v>
      </c>
      <c r="I40" s="64">
        <v>84</v>
      </c>
      <c r="J40" s="25">
        <v>98</v>
      </c>
      <c r="K40" s="25">
        <v>100</v>
      </c>
      <c r="L40" s="30">
        <v>100</v>
      </c>
      <c r="M40" s="8">
        <v>100</v>
      </c>
    </row>
    <row r="41" spans="2:13" ht="22.5" customHeight="1">
      <c r="B41" s="79" t="s">
        <v>47</v>
      </c>
      <c r="C41" s="78" t="s">
        <v>49</v>
      </c>
      <c r="D41" s="80" t="s">
        <v>50</v>
      </c>
      <c r="E41" s="81"/>
      <c r="F41" s="82" t="s">
        <v>150</v>
      </c>
      <c r="G41" s="52" t="s">
        <v>166</v>
      </c>
      <c r="H41" s="41" t="s">
        <v>86</v>
      </c>
      <c r="I41" s="64">
        <v>84</v>
      </c>
      <c r="J41" s="25">
        <v>98</v>
      </c>
      <c r="K41" s="25">
        <v>100</v>
      </c>
      <c r="L41" s="30">
        <v>100</v>
      </c>
      <c r="M41" s="8">
        <v>100</v>
      </c>
    </row>
    <row r="42" spans="2:13" ht="22.5" customHeight="1">
      <c r="B42" s="79" t="s">
        <v>47</v>
      </c>
      <c r="C42" s="78" t="s">
        <v>49</v>
      </c>
      <c r="D42" s="80" t="s">
        <v>188</v>
      </c>
      <c r="F42" s="82" t="s">
        <v>149</v>
      </c>
      <c r="G42" s="52" t="s">
        <v>167</v>
      </c>
      <c r="H42" s="41" t="s">
        <v>86</v>
      </c>
      <c r="I42" s="64">
        <v>84</v>
      </c>
      <c r="J42" s="25">
        <v>98</v>
      </c>
      <c r="K42" s="25">
        <v>100</v>
      </c>
      <c r="L42" s="30">
        <v>100</v>
      </c>
      <c r="M42" s="8">
        <v>100</v>
      </c>
    </row>
    <row r="43" spans="2:13" ht="22.5" customHeight="1">
      <c r="B43" s="79" t="s">
        <v>47</v>
      </c>
      <c r="C43" s="78" t="s">
        <v>49</v>
      </c>
      <c r="D43" s="80" t="s">
        <v>190</v>
      </c>
      <c r="F43" s="82" t="s">
        <v>148</v>
      </c>
      <c r="G43" s="52" t="s">
        <v>168</v>
      </c>
      <c r="H43" s="41" t="s">
        <v>86</v>
      </c>
      <c r="I43" s="64">
        <v>84</v>
      </c>
      <c r="J43" s="25">
        <v>98</v>
      </c>
      <c r="K43" s="25">
        <v>100</v>
      </c>
      <c r="L43" s="30">
        <v>100</v>
      </c>
      <c r="M43" s="8">
        <v>100</v>
      </c>
    </row>
    <row r="44" spans="2:13" ht="22.5" customHeight="1" thickBot="1">
      <c r="B44" s="79" t="s">
        <v>47</v>
      </c>
      <c r="C44" s="88" t="s">
        <v>45</v>
      </c>
      <c r="D44" s="89" t="s">
        <v>134</v>
      </c>
      <c r="E44" s="90"/>
      <c r="F44" s="82" t="s">
        <v>147</v>
      </c>
      <c r="G44" s="52" t="s">
        <v>169</v>
      </c>
      <c r="H44" s="41" t="s">
        <v>86</v>
      </c>
      <c r="I44" s="64">
        <v>84</v>
      </c>
      <c r="J44" s="25">
        <v>98</v>
      </c>
      <c r="K44" s="25">
        <v>100</v>
      </c>
      <c r="L44" s="30">
        <v>100</v>
      </c>
      <c r="M44" s="8">
        <v>100</v>
      </c>
    </row>
    <row r="45" spans="2:13" ht="22.5" customHeight="1" thickBot="1">
      <c r="B45" s="105" t="s">
        <v>100</v>
      </c>
      <c r="C45" s="106"/>
      <c r="D45" s="106"/>
      <c r="E45" s="106"/>
      <c r="F45" s="106"/>
      <c r="G45" s="122" t="s">
        <v>178</v>
      </c>
      <c r="H45" s="123"/>
      <c r="I45" s="67">
        <v>82</v>
      </c>
      <c r="J45" s="68">
        <v>98</v>
      </c>
      <c r="K45" s="68">
        <v>100</v>
      </c>
      <c r="L45" s="68">
        <v>100</v>
      </c>
      <c r="M45" s="69">
        <v>100</v>
      </c>
    </row>
    <row r="46" spans="2:13" ht="7.5" customHeight="1"/>
    <row r="47" spans="2:13" ht="22.5" customHeight="1">
      <c r="B47" s="104" t="s">
        <v>215</v>
      </c>
      <c r="C47" s="104"/>
      <c r="D47" s="104"/>
      <c r="E47" s="104"/>
      <c r="F47" s="104"/>
      <c r="G47" s="104"/>
      <c r="H47" s="104"/>
      <c r="I47" s="104"/>
      <c r="J47" s="104"/>
      <c r="K47" s="104"/>
      <c r="L47" s="104"/>
      <c r="M47" s="104"/>
    </row>
  </sheetData>
  <mergeCells count="10">
    <mergeCell ref="B47:M47"/>
    <mergeCell ref="B45:F45"/>
    <mergeCell ref="B2:M2"/>
    <mergeCell ref="B5:E6"/>
    <mergeCell ref="F5:F6"/>
    <mergeCell ref="G5:G6"/>
    <mergeCell ref="H5:H6"/>
    <mergeCell ref="I5:L5"/>
    <mergeCell ref="M5:M6"/>
    <mergeCell ref="G45:H45"/>
  </mergeCells>
  <phoneticPr fontId="2"/>
  <conditionalFormatting sqref="I7:M7">
    <cfRule type="cellIs" dxfId="302" priority="1" operator="equal">
      <formula>"x"</formula>
    </cfRule>
    <cfRule type="cellIs" dxfId="301" priority="2" operator="equal">
      <formula>"o"</formula>
    </cfRule>
  </conditionalFormatting>
  <hyperlinks>
    <hyperlink ref="F9" r:id="rId1" xr:uid="{16B3A41F-0B80-4197-9D46-FC5A2CC9B51F}"/>
    <hyperlink ref="F7" r:id="rId2" xr:uid="{105ADDC6-3E7F-4495-9631-39EABC15DCA1}"/>
    <hyperlink ref="F12" r:id="rId3" xr:uid="{7D8424D5-28A6-442A-98D8-BB3EEBD25E52}"/>
    <hyperlink ref="F13" r:id="rId4" xr:uid="{D16D318A-CC61-49DF-B3D5-8724FF425FF0}"/>
    <hyperlink ref="F14" r:id="rId5" xr:uid="{A80A4518-8150-4B55-BE27-ED5C7C5740D1}"/>
    <hyperlink ref="F15" r:id="rId6" xr:uid="{B61308D4-925A-4223-8AC8-06FD01EF7153}"/>
    <hyperlink ref="F17" r:id="rId7" xr:uid="{7F75BC44-E04A-469B-9D17-C05D1A69DDAC}"/>
    <hyperlink ref="F18" r:id="rId8" xr:uid="{4E6E4379-5696-4BDE-AA34-2200A112B614}"/>
    <hyperlink ref="F19" r:id="rId9" xr:uid="{B03CBDAE-1740-4493-90A0-074CB6D76646}"/>
    <hyperlink ref="F20" r:id="rId10" xr:uid="{50B58B55-3365-41AC-B90E-D7BDD40E990B}"/>
    <hyperlink ref="F22" r:id="rId11" xr:uid="{6E2B89D0-6174-42E3-97AF-AF109B373AA4}"/>
    <hyperlink ref="F23" r:id="rId12" xr:uid="{D6DE224A-7019-4992-B7D5-D526AFE890D2}"/>
    <hyperlink ref="F24" r:id="rId13" xr:uid="{069E39F1-DE25-4D8C-80EC-4FF5D5DF9291}"/>
    <hyperlink ref="F27" r:id="rId14" xr:uid="{1FE74FB2-D40C-42F0-8718-93218BEB1099}"/>
    <hyperlink ref="F28" r:id="rId15" xr:uid="{22B90F46-49B6-48F0-ABC4-B5341A2348F3}"/>
    <hyperlink ref="F33" r:id="rId16" xr:uid="{010B54BF-EB3A-4826-A54F-2A6325630ED5}"/>
    <hyperlink ref="F34" r:id="rId17" xr:uid="{D5FDE160-0E05-4682-86B0-133E22094533}"/>
    <hyperlink ref="F32" r:id="rId18" xr:uid="{687EE1B6-7C54-4C39-AA93-F62CEB0F3F52}"/>
    <hyperlink ref="F16" r:id="rId19" xr:uid="{6B63B850-751E-467F-B9AE-7080A1CAA189}"/>
    <hyperlink ref="F25" r:id="rId20" xr:uid="{38178EB5-41A9-4A9A-B3A7-DD9D62D3604B}"/>
    <hyperlink ref="F29" r:id="rId21" xr:uid="{C83F2194-30F7-424F-880A-A73B779810B2}"/>
    <hyperlink ref="F31" r:id="rId22" xr:uid="{8655C7A9-71C3-4443-AC2C-48DDD37F5390}"/>
    <hyperlink ref="F26" r:id="rId23" xr:uid="{51AD20C1-2CBB-460C-AF69-D5040367F5DA}"/>
    <hyperlink ref="F36" r:id="rId24" xr:uid="{41A8151E-0642-488A-B692-7003416AC8E3}"/>
    <hyperlink ref="F21" r:id="rId25" xr:uid="{2DB4E7FF-BB9F-4672-A8B7-1ABBB2D0D38E}"/>
    <hyperlink ref="F8" r:id="rId26" xr:uid="{41D9D076-389A-4B70-A32E-2960A9CB219E}"/>
  </hyperlinks>
  <pageMargins left="0.7" right="0.7" top="0.75" bottom="0.75" header="0.3" footer="0.3"/>
  <ignoredErrors>
    <ignoredError sqref="G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FBB3-9700-46E0-BA41-05FDAB2CAAD4}">
  <sheetPr codeName="Sheet9"/>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107</v>
      </c>
      <c r="D2" s="21"/>
      <c r="E2" s="21"/>
      <c r="F2" s="22"/>
      <c r="G2" s="10" t="s">
        <v>42</v>
      </c>
      <c r="H2" s="11">
        <v>46107</v>
      </c>
    </row>
    <row r="3" spans="1:8" ht="22.5" customHeight="1" thickBot="1">
      <c r="B3" s="12" t="s">
        <v>41</v>
      </c>
      <c r="C3" s="45" t="s">
        <v>109</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54" priority="6" operator="equal">
      <formula>"x"</formula>
    </cfRule>
    <cfRule type="cellIs" dxfId="253" priority="7" operator="equal">
      <formula>"o"</formula>
    </cfRule>
  </conditionalFormatting>
  <conditionalFormatting sqref="D5:D11 D13:D25 D27:D44">
    <cfRule type="expression" dxfId="252" priority="1">
      <formula>#REF!=""</formula>
    </cfRule>
  </conditionalFormatting>
  <conditionalFormatting sqref="E4:E11 E13:E25 E27:E44">
    <cfRule type="cellIs" dxfId="251" priority="2" operator="equal">
      <formula>"x"</formula>
    </cfRule>
    <cfRule type="cellIs" dxfId="250" priority="3" operator="equal">
      <formula>"o"</formula>
    </cfRule>
  </conditionalFormatting>
  <conditionalFormatting sqref="E5:E11 E13:E25 E27:E44 B5:B11 B13:B25 B27:B44">
    <cfRule type="expression" dxfId="249" priority="4">
      <formula>#REF!=""</formula>
    </cfRule>
  </conditionalFormatting>
  <dataValidations count="1">
    <dataValidation allowBlank="1" sqref="E27:E44 E5:E11 E13:E25" xr:uid="{33AACEF7-F470-47F6-B36A-FF831B245A38}"/>
  </dataValidations>
  <hyperlinks>
    <hyperlink ref="C3" r:id="rId1" xr:uid="{DDFB7D85-A48B-47AB-A7E5-850EF8E5709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3398-25D4-4BC0-84CA-F03333297DF4}">
  <sheetPr codeName="Sheet10"/>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108</v>
      </c>
      <c r="D2" s="21"/>
      <c r="E2" s="21"/>
      <c r="F2" s="22"/>
      <c r="G2" s="10" t="s">
        <v>42</v>
      </c>
      <c r="H2" s="11">
        <v>46107</v>
      </c>
    </row>
    <row r="3" spans="1:8" ht="22.5" customHeight="1" thickBot="1">
      <c r="B3" s="12" t="s">
        <v>41</v>
      </c>
      <c r="C3" s="45" t="s">
        <v>110</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48" priority="6" operator="equal">
      <formula>"x"</formula>
    </cfRule>
    <cfRule type="cellIs" dxfId="247" priority="7" operator="equal">
      <formula>"o"</formula>
    </cfRule>
  </conditionalFormatting>
  <conditionalFormatting sqref="D5:D11 D13:D25 D27:D44">
    <cfRule type="expression" dxfId="246" priority="1">
      <formula>#REF!=""</formula>
    </cfRule>
  </conditionalFormatting>
  <conditionalFormatting sqref="E4:E11 E13:E25 E27:E44">
    <cfRule type="cellIs" dxfId="245" priority="2" operator="equal">
      <formula>"x"</formula>
    </cfRule>
    <cfRule type="cellIs" dxfId="244" priority="3" operator="equal">
      <formula>"o"</formula>
    </cfRule>
  </conditionalFormatting>
  <conditionalFormatting sqref="E5:E11 E13:E25 E27:E44 B5:B11 B13:B25 B27:B44">
    <cfRule type="expression" dxfId="243" priority="4">
      <formula>#REF!=""</formula>
    </cfRule>
  </conditionalFormatting>
  <dataValidations count="1">
    <dataValidation allowBlank="1" sqref="E27:E44 E5:E11 E13:E25" xr:uid="{54A3CBCB-5818-4F3F-B8D1-1251B06236C5}"/>
  </dataValidations>
  <hyperlinks>
    <hyperlink ref="C3" r:id="rId1" xr:uid="{BD72B1B8-C4D9-4A89-8CE7-635B58F545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241F-E529-40CC-916D-FB9D031E8DEA}">
  <sheetPr codeName="Sheet11"/>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111</v>
      </c>
      <c r="D2" s="21"/>
      <c r="E2" s="21"/>
      <c r="F2" s="22"/>
      <c r="G2" s="10" t="s">
        <v>42</v>
      </c>
      <c r="H2" s="11">
        <v>46107</v>
      </c>
    </row>
    <row r="3" spans="1:8" ht="22.5" customHeight="1" thickBot="1">
      <c r="B3" s="12" t="s">
        <v>41</v>
      </c>
      <c r="C3" s="45" t="s">
        <v>112</v>
      </c>
      <c r="D3" s="23"/>
      <c r="E3" s="23"/>
      <c r="F3" s="24"/>
      <c r="G3" s="13" t="s">
        <v>78</v>
      </c>
      <c r="H3" s="14" t="s">
        <v>79</v>
      </c>
    </row>
    <row r="4" spans="1:8" ht="22.5" customHeight="1" thickBot="1">
      <c r="B4" s="135" t="s">
        <v>0</v>
      </c>
      <c r="C4" s="136"/>
      <c r="D4" s="34" t="s">
        <v>1</v>
      </c>
      <c r="E4" s="35" t="s">
        <v>84</v>
      </c>
      <c r="F4" s="139" t="s">
        <v>40</v>
      </c>
      <c r="G4" s="139"/>
      <c r="H4" s="140"/>
    </row>
    <row r="5" spans="1:8" ht="22.5" customHeight="1">
      <c r="A5" s="4" t="s">
        <v>170</v>
      </c>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42" priority="9" operator="equal">
      <formula>"x"</formula>
    </cfRule>
    <cfRule type="cellIs" dxfId="241" priority="10" operator="equal">
      <formula>"o"</formula>
    </cfRule>
  </conditionalFormatting>
  <conditionalFormatting sqref="D5:D11 D13:D25 D27:D44">
    <cfRule type="expression" dxfId="240" priority="1">
      <formula>#REF!=""</formula>
    </cfRule>
  </conditionalFormatting>
  <conditionalFormatting sqref="E4:E11 E13:E25 E27:E44">
    <cfRule type="cellIs" dxfId="239" priority="2" operator="equal">
      <formula>"x"</formula>
    </cfRule>
    <cfRule type="cellIs" dxfId="238" priority="3" operator="equal">
      <formula>"o"</formula>
    </cfRule>
  </conditionalFormatting>
  <conditionalFormatting sqref="E5:E11 E13:E25 E27:E44 B5:B11 B13:B25 B27:B44">
    <cfRule type="expression" dxfId="237" priority="4">
      <formula>#REF!=""</formula>
    </cfRule>
  </conditionalFormatting>
  <dataValidations count="1">
    <dataValidation allowBlank="1" sqref="E27:E44 E5:E11 E13:E25" xr:uid="{7F788401-5A86-4A76-84A7-2F8ABA487C2E}"/>
  </dataValidations>
  <hyperlinks>
    <hyperlink ref="C3" r:id="rId1" xr:uid="{0C4DA1EE-4993-499B-8AB9-0C71F55A81B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9E35-46C7-4DAA-A37A-A22B99912B52}">
  <sheetPr codeName="Sheet12"/>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113</v>
      </c>
      <c r="D2" s="21"/>
      <c r="E2" s="21"/>
      <c r="F2" s="22"/>
      <c r="G2" s="10" t="s">
        <v>42</v>
      </c>
      <c r="H2" s="11">
        <v>46107</v>
      </c>
    </row>
    <row r="3" spans="1:8" ht="22.5" customHeight="1" thickBot="1">
      <c r="B3" s="12" t="s">
        <v>41</v>
      </c>
      <c r="C3" s="45" t="s">
        <v>114</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82</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36" priority="12" operator="equal">
      <formula>"x"</formula>
    </cfRule>
    <cfRule type="cellIs" dxfId="235" priority="13" operator="equal">
      <formula>"o"</formula>
    </cfRule>
  </conditionalFormatting>
  <conditionalFormatting sqref="D5:D11 D13:D25 D27:D44">
    <cfRule type="expression" dxfId="234" priority="1">
      <formula>#REF!=""</formula>
    </cfRule>
  </conditionalFormatting>
  <conditionalFormatting sqref="E4:E11 E13:E25 E27:E44">
    <cfRule type="cellIs" dxfId="233" priority="2" operator="equal">
      <formula>"x"</formula>
    </cfRule>
    <cfRule type="cellIs" dxfId="232" priority="3" operator="equal">
      <formula>"o"</formula>
    </cfRule>
  </conditionalFormatting>
  <conditionalFormatting sqref="E5:E11 E13:E25 E27:E44 B5:B11 B13:B25 B27:B44">
    <cfRule type="expression" dxfId="231" priority="4">
      <formula>#REF!=""</formula>
    </cfRule>
  </conditionalFormatting>
  <dataValidations count="1">
    <dataValidation allowBlank="1" sqref="E27:E44 E5:E11 E13:E25" xr:uid="{75344B6D-57C9-4D13-A9D9-92C35963AA1C}"/>
  </dataValidations>
  <hyperlinks>
    <hyperlink ref="C3" r:id="rId1" xr:uid="{EE724158-4582-4280-B2FF-972E0027C57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A20E-772D-4667-A601-867E3E4E8339}">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216</v>
      </c>
      <c r="D2" s="21"/>
      <c r="E2" s="21"/>
      <c r="F2" s="22"/>
      <c r="G2" s="10" t="s">
        <v>42</v>
      </c>
      <c r="H2" s="11">
        <v>46107</v>
      </c>
    </row>
    <row r="3" spans="1:8" ht="22.5" customHeight="1" thickBot="1">
      <c r="B3" s="12" t="s">
        <v>41</v>
      </c>
      <c r="C3" s="45" t="s">
        <v>200</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44:H44"/>
    <mergeCell ref="F33:H33"/>
    <mergeCell ref="F34:H34"/>
    <mergeCell ref="F35:H35"/>
    <mergeCell ref="F36:H36"/>
    <mergeCell ref="F37:H37"/>
    <mergeCell ref="F38:H38"/>
    <mergeCell ref="F39:H39"/>
    <mergeCell ref="F40:H40"/>
    <mergeCell ref="F41:H41"/>
    <mergeCell ref="F42:H42"/>
    <mergeCell ref="F43:H43"/>
    <mergeCell ref="F32:H32"/>
    <mergeCell ref="B25:B26"/>
    <mergeCell ref="C25:C26"/>
    <mergeCell ref="D25:D26"/>
    <mergeCell ref="E25:E26"/>
    <mergeCell ref="F25:H25"/>
    <mergeCell ref="F26:H26"/>
    <mergeCell ref="F27:H27"/>
    <mergeCell ref="F28:H28"/>
    <mergeCell ref="F29:H29"/>
    <mergeCell ref="F30:H30"/>
    <mergeCell ref="F31:H31"/>
    <mergeCell ref="F24:H24"/>
    <mergeCell ref="F13:H13"/>
    <mergeCell ref="F14:H14"/>
    <mergeCell ref="F15:H15"/>
    <mergeCell ref="F16:H16"/>
    <mergeCell ref="F17:H17"/>
    <mergeCell ref="F18:H18"/>
    <mergeCell ref="F19:H19"/>
    <mergeCell ref="F20:H20"/>
    <mergeCell ref="F21:H21"/>
    <mergeCell ref="F22:H22"/>
    <mergeCell ref="F23:H23"/>
    <mergeCell ref="F9:H9"/>
    <mergeCell ref="F10:H10"/>
    <mergeCell ref="B11:B12"/>
    <mergeCell ref="C11:C12"/>
    <mergeCell ref="D11:D12"/>
    <mergeCell ref="E11:E12"/>
    <mergeCell ref="F11:H11"/>
    <mergeCell ref="F12:H12"/>
    <mergeCell ref="F8:H8"/>
    <mergeCell ref="B4:C4"/>
    <mergeCell ref="F4:H4"/>
    <mergeCell ref="F5:H5"/>
    <mergeCell ref="F6:H6"/>
    <mergeCell ref="F7:H7"/>
  </mergeCells>
  <phoneticPr fontId="2"/>
  <conditionalFormatting sqref="C2:D3">
    <cfRule type="cellIs" dxfId="230" priority="5" operator="equal">
      <formula>"x"</formula>
    </cfRule>
    <cfRule type="cellIs" dxfId="229" priority="6" operator="equal">
      <formula>"o"</formula>
    </cfRule>
  </conditionalFormatting>
  <conditionalFormatting sqref="D5:D11 D13:D25 D27:D44">
    <cfRule type="expression" dxfId="228" priority="1">
      <formula>#REF!=""</formula>
    </cfRule>
  </conditionalFormatting>
  <conditionalFormatting sqref="E4:E11 E13:E25 E27:E44">
    <cfRule type="cellIs" dxfId="227" priority="2" operator="equal">
      <formula>"x"</formula>
    </cfRule>
    <cfRule type="cellIs" dxfId="226" priority="3" operator="equal">
      <formula>"o"</formula>
    </cfRule>
  </conditionalFormatting>
  <conditionalFormatting sqref="E5:E11 E13:E25 E27:E44 B5:B11 B13:B25 B27:B44">
    <cfRule type="expression" dxfId="225" priority="4">
      <formula>#REF!=""</formula>
    </cfRule>
  </conditionalFormatting>
  <dataValidations count="1">
    <dataValidation allowBlank="1" sqref="E27:E44 E5:E11 E13:E25" xr:uid="{5B76D098-5410-458A-A97E-5F91F08C5317}"/>
  </dataValidations>
  <hyperlinks>
    <hyperlink ref="C3" r:id="rId1" xr:uid="{D8410685-C97E-418B-BAE7-F9736D36542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6299-B4E3-4281-9B56-5DDFB6F36C56}">
  <sheetPr codeName="Sheet13"/>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217</v>
      </c>
      <c r="D2" s="21"/>
      <c r="E2" s="21"/>
      <c r="F2" s="22"/>
      <c r="G2" s="10" t="s">
        <v>42</v>
      </c>
      <c r="H2" s="11">
        <v>46107</v>
      </c>
    </row>
    <row r="3" spans="1:8" ht="22.5" customHeight="1" thickBot="1">
      <c r="B3" s="12" t="s">
        <v>41</v>
      </c>
      <c r="C3" s="45" t="s">
        <v>115</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24" priority="12" operator="equal">
      <formula>"x"</formula>
    </cfRule>
    <cfRule type="cellIs" dxfId="223" priority="13" operator="equal">
      <formula>"o"</formula>
    </cfRule>
  </conditionalFormatting>
  <conditionalFormatting sqref="D5:D11 D13:D25 D27:D44">
    <cfRule type="expression" dxfId="222" priority="1">
      <formula>#REF!=""</formula>
    </cfRule>
  </conditionalFormatting>
  <conditionalFormatting sqref="E4:E11 E13:E25 E27:E44">
    <cfRule type="cellIs" dxfId="221" priority="2" operator="equal">
      <formula>"x"</formula>
    </cfRule>
    <cfRule type="cellIs" dxfId="220" priority="3" operator="equal">
      <formula>"o"</formula>
    </cfRule>
  </conditionalFormatting>
  <conditionalFormatting sqref="E5:E11 E13:E25 E27:E44 B5:B11 B13:B25 B27:B44">
    <cfRule type="expression" dxfId="219" priority="4">
      <formula>#REF!=""</formula>
    </cfRule>
  </conditionalFormatting>
  <dataValidations count="1">
    <dataValidation allowBlank="1" sqref="E27:E44 E5:E11 E13:E25" xr:uid="{73DD98DA-67F1-457D-A2A8-692038A80254}"/>
  </dataValidations>
  <hyperlinks>
    <hyperlink ref="C3" r:id="rId1" xr:uid="{52962637-5ACE-46B6-970B-2DDB731196E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2319-38C9-4C6E-971D-19D94EA3BB1C}">
  <sheetPr codeName="Sheet14"/>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218</v>
      </c>
      <c r="D2" s="21"/>
      <c r="E2" s="21"/>
      <c r="F2" s="22"/>
      <c r="G2" s="10" t="s">
        <v>42</v>
      </c>
      <c r="H2" s="11">
        <v>46107</v>
      </c>
    </row>
    <row r="3" spans="1:8" ht="22.5" customHeight="1" thickBot="1">
      <c r="B3" s="12" t="s">
        <v>41</v>
      </c>
      <c r="C3" s="45" t="s">
        <v>116</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82</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18" priority="12" operator="equal">
      <formula>"x"</formula>
    </cfRule>
    <cfRule type="cellIs" dxfId="217" priority="13" operator="equal">
      <formula>"o"</formula>
    </cfRule>
  </conditionalFormatting>
  <conditionalFormatting sqref="D5:D11 D13:D25 D27:D44">
    <cfRule type="expression" dxfId="216" priority="1">
      <formula>#REF!=""</formula>
    </cfRule>
  </conditionalFormatting>
  <conditionalFormatting sqref="E4:E11 E13:E25 E27:E44">
    <cfRule type="cellIs" dxfId="215" priority="2" operator="equal">
      <formula>"x"</formula>
    </cfRule>
    <cfRule type="cellIs" dxfId="214" priority="3" operator="equal">
      <formula>"o"</formula>
    </cfRule>
  </conditionalFormatting>
  <conditionalFormatting sqref="E5:E11 E13:E25 E27:E44 B5:B11 B13:B25 B27:B44">
    <cfRule type="expression" dxfId="213" priority="4">
      <formula>#REF!=""</formula>
    </cfRule>
  </conditionalFormatting>
  <dataValidations count="1">
    <dataValidation allowBlank="1" sqref="E27:E44 E5:E11 E13:E25" xr:uid="{CEB91719-51A7-4141-A736-C6F012052DED}"/>
  </dataValidations>
  <hyperlinks>
    <hyperlink ref="C3" r:id="rId1" xr:uid="{31C5336F-221F-4ACA-8E0A-872D256038E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D928-7FC4-46A9-B15D-57C7A557A8D6}">
  <sheetPr codeName="Sheet15"/>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118</v>
      </c>
      <c r="D2" s="21"/>
      <c r="E2" s="21"/>
      <c r="F2" s="22"/>
      <c r="G2" s="10" t="s">
        <v>42</v>
      </c>
      <c r="H2" s="11">
        <v>46107</v>
      </c>
    </row>
    <row r="3" spans="1:8" ht="22.5" customHeight="1" thickBot="1">
      <c r="B3" s="12" t="s">
        <v>41</v>
      </c>
      <c r="C3" s="45" t="s">
        <v>117</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12" priority="12" operator="equal">
      <formula>"x"</formula>
    </cfRule>
    <cfRule type="cellIs" dxfId="211" priority="13" operator="equal">
      <formula>"o"</formula>
    </cfRule>
  </conditionalFormatting>
  <conditionalFormatting sqref="D5:D11 D13:D25 D27:D44">
    <cfRule type="expression" dxfId="210" priority="1">
      <formula>#REF!=""</formula>
    </cfRule>
  </conditionalFormatting>
  <conditionalFormatting sqref="E4:E11 E13:E25 E27:E44">
    <cfRule type="cellIs" dxfId="209" priority="2" operator="equal">
      <formula>"x"</formula>
    </cfRule>
    <cfRule type="cellIs" dxfId="208" priority="3" operator="equal">
      <formula>"o"</formula>
    </cfRule>
  </conditionalFormatting>
  <conditionalFormatting sqref="E5:E11 E13:E25 E27:E44 B5:B11 B13:B25 B27:B44">
    <cfRule type="expression" dxfId="207" priority="4">
      <formula>#REF!=""</formula>
    </cfRule>
  </conditionalFormatting>
  <dataValidations count="1">
    <dataValidation allowBlank="1" sqref="E27:E44 E5:E11 E13:E25" xr:uid="{D9A550DA-09C4-45B3-9652-F85DA37125B1}"/>
  </dataValidations>
  <hyperlinks>
    <hyperlink ref="C3" r:id="rId1" xr:uid="{04545F7B-FDCD-4AB8-BDF2-E5DF02AB8F8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6870-2603-4565-91E7-19E8129C2975}">
  <sheetPr codeName="Sheet16"/>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120</v>
      </c>
      <c r="D2" s="21"/>
      <c r="E2" s="21"/>
      <c r="F2" s="22"/>
      <c r="G2" s="10" t="s">
        <v>42</v>
      </c>
      <c r="H2" s="11">
        <v>46107</v>
      </c>
    </row>
    <row r="3" spans="1:8" ht="22.5" customHeight="1" thickBot="1">
      <c r="B3" s="12" t="s">
        <v>41</v>
      </c>
      <c r="C3" s="45" t="s">
        <v>119</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53"/>
      <c r="G5" s="154"/>
      <c r="H5" s="155"/>
    </row>
    <row r="6" spans="1:8" ht="22.5" customHeight="1">
      <c r="B6" s="17" t="str">
        <f>HYPERLINK("https://waic.jp/docs/UNDERSTANDING-WCAG20/media-equiv-av-only-alt", "1.2.1")</f>
        <v>1.2.1</v>
      </c>
      <c r="C6" s="5" t="s">
        <v>3</v>
      </c>
      <c r="D6" s="40" t="s">
        <v>85</v>
      </c>
      <c r="E6" s="43">
        <v>100</v>
      </c>
      <c r="F6" s="147"/>
      <c r="G6" s="148"/>
      <c r="H6" s="149"/>
    </row>
    <row r="7" spans="1:8" ht="22.5" customHeight="1">
      <c r="B7" s="17" t="str">
        <f>HYPERLINK("https://waic.jp/docs/UNDERSTANDING-WCAG20/media-equiv-captions", "1.2.2")</f>
        <v>1.2.2</v>
      </c>
      <c r="C7" s="5" t="s">
        <v>4</v>
      </c>
      <c r="D7" s="40" t="s">
        <v>85</v>
      </c>
      <c r="E7" s="43">
        <v>100</v>
      </c>
      <c r="F7" s="147"/>
      <c r="G7" s="148"/>
      <c r="H7" s="149"/>
    </row>
    <row r="8" spans="1:8" ht="22.5" customHeight="1">
      <c r="B8" s="17" t="str">
        <f>HYPERLINK("https://waic.jp/docs/UNDERSTANDING-WCAG20/media-equiv-audio-desc", "1.2.3")</f>
        <v>1.2.3</v>
      </c>
      <c r="C8" s="5" t="s">
        <v>5</v>
      </c>
      <c r="D8" s="40" t="s">
        <v>85</v>
      </c>
      <c r="E8" s="43">
        <v>100</v>
      </c>
      <c r="F8" s="147"/>
      <c r="G8" s="148"/>
      <c r="H8" s="149"/>
    </row>
    <row r="9" spans="1:8" ht="22.5" customHeight="1">
      <c r="B9" s="17" t="str">
        <f>HYPERLINK("https://waic.jp/docs/UNDERSTANDING-WCAG20/media-equiv-real-time-captions", "1.2.4")</f>
        <v>1.2.4</v>
      </c>
      <c r="C9" s="5" t="s">
        <v>6</v>
      </c>
      <c r="D9" s="40" t="s">
        <v>86</v>
      </c>
      <c r="E9" s="43">
        <v>100</v>
      </c>
      <c r="F9" s="147"/>
      <c r="G9" s="148"/>
      <c r="H9" s="149"/>
    </row>
    <row r="10" spans="1:8" ht="22.5" customHeight="1">
      <c r="B10" s="17" t="str">
        <f>HYPERLINK("https://waic.jp/docs/UNDERSTANDING-WCAG20/media-equiv-audio-desc-only", "1.2.5")</f>
        <v>1.2.5</v>
      </c>
      <c r="C10" s="5" t="s">
        <v>7</v>
      </c>
      <c r="D10" s="40" t="s">
        <v>86</v>
      </c>
      <c r="E10" s="43">
        <v>100</v>
      </c>
      <c r="F10" s="147"/>
      <c r="G10" s="148"/>
      <c r="H10" s="149"/>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47"/>
      <c r="G13" s="148"/>
      <c r="H13" s="149"/>
    </row>
    <row r="14" spans="1:8" ht="22.5" customHeight="1">
      <c r="B14" s="17" t="str">
        <f>HYPERLINK("https://waic.jp/docs/UNDERSTANDING-WCAG20/content-structure-separation-understanding", "1.3.3")</f>
        <v>1.3.3</v>
      </c>
      <c r="C14" s="5" t="s">
        <v>10</v>
      </c>
      <c r="D14" s="40" t="s">
        <v>85</v>
      </c>
      <c r="E14" s="43">
        <v>100</v>
      </c>
      <c r="F14" s="147"/>
      <c r="G14" s="148"/>
      <c r="H14" s="149"/>
    </row>
    <row r="15" spans="1:8" ht="22.5" customHeight="1">
      <c r="B15" s="17" t="str">
        <f>HYPERLINK("https://waic.jp/docs/UNDERSTANDING-WCAG20/visual-audio-contrast-without-color", "1.4.1")</f>
        <v>1.4.1</v>
      </c>
      <c r="C15" s="5" t="s">
        <v>11</v>
      </c>
      <c r="D15" s="40" t="s">
        <v>85</v>
      </c>
      <c r="E15" s="43">
        <v>100</v>
      </c>
      <c r="F15" s="147"/>
      <c r="G15" s="148"/>
      <c r="H15" s="149"/>
    </row>
    <row r="16" spans="1:8" ht="22.5" customHeight="1">
      <c r="B16" s="17" t="str">
        <f>HYPERLINK("https://waic.jp/docs/UNDERSTANDING-WCAG20/visual-audio-contrast-dis-audio", "1.4.2")</f>
        <v>1.4.2</v>
      </c>
      <c r="C16" s="5" t="s">
        <v>12</v>
      </c>
      <c r="D16" s="40" t="s">
        <v>85</v>
      </c>
      <c r="E16" s="43">
        <v>100</v>
      </c>
      <c r="F16" s="147"/>
      <c r="G16" s="148"/>
      <c r="H16" s="149"/>
    </row>
    <row r="17" spans="2:8" ht="22.5" customHeight="1">
      <c r="B17" s="17" t="str">
        <f>HYPERLINK("https://waic.jp/docs/UNDERSTANDING-WCAG20/visual-audio-contrast-contrast", "1.4.3")</f>
        <v>1.4.3</v>
      </c>
      <c r="C17" s="5" t="s">
        <v>13</v>
      </c>
      <c r="D17" s="40" t="s">
        <v>86</v>
      </c>
      <c r="E17" s="43">
        <v>100</v>
      </c>
      <c r="F17" s="147"/>
      <c r="G17" s="148"/>
      <c r="H17" s="149"/>
    </row>
    <row r="18" spans="2:8" ht="22.5" customHeight="1">
      <c r="B18" s="17" t="str">
        <f>HYPERLINK("https://waic.jp/docs/UNDERSTANDING-WCAG20/visual-audio-contrast-scale", "1.4.4")</f>
        <v>1.4.4</v>
      </c>
      <c r="C18" s="5" t="s">
        <v>14</v>
      </c>
      <c r="D18" s="40" t="s">
        <v>86</v>
      </c>
      <c r="E18" s="43">
        <v>100</v>
      </c>
      <c r="F18" s="147"/>
      <c r="G18" s="148"/>
      <c r="H18" s="149"/>
    </row>
    <row r="19" spans="2:8" ht="22.5" customHeight="1">
      <c r="B19" s="17" t="str">
        <f>HYPERLINK("https://waic.jp/docs/UNDERSTANDING-WCAG20/visual-audio-contrast-text-presentation", "1.4.5")</f>
        <v>1.4.5</v>
      </c>
      <c r="C19" s="5" t="s">
        <v>15</v>
      </c>
      <c r="D19" s="40" t="s">
        <v>86</v>
      </c>
      <c r="E19" s="43">
        <v>100</v>
      </c>
      <c r="F19" s="147"/>
      <c r="G19" s="148"/>
      <c r="H19" s="149"/>
    </row>
    <row r="20" spans="2:8" ht="22.5" customHeight="1">
      <c r="B20" s="17" t="str">
        <f>HYPERLINK("https://waic.jp/docs/UNDERSTANDING-WCAG20/keyboard-operation-keyboard-operable", "2.1.1")</f>
        <v>2.1.1</v>
      </c>
      <c r="C20" s="5" t="s">
        <v>16</v>
      </c>
      <c r="D20" s="40" t="s">
        <v>85</v>
      </c>
      <c r="E20" s="43">
        <v>100</v>
      </c>
      <c r="F20" s="147"/>
      <c r="G20" s="148"/>
      <c r="H20" s="149"/>
    </row>
    <row r="21" spans="2:8" ht="22.5" customHeight="1">
      <c r="B21" s="17" t="str">
        <f>HYPERLINK("https://waic.jp/docs/UNDERSTANDING-WCAG20/keyboard-operation-trapping", "2.1.2")</f>
        <v>2.1.2</v>
      </c>
      <c r="C21" s="5" t="s">
        <v>17</v>
      </c>
      <c r="D21" s="40" t="s">
        <v>85</v>
      </c>
      <c r="E21" s="43">
        <v>100</v>
      </c>
      <c r="F21" s="147"/>
      <c r="G21" s="148"/>
      <c r="H21" s="149"/>
    </row>
    <row r="22" spans="2:8" ht="22.5" customHeight="1">
      <c r="B22" s="17" t="str">
        <f>HYPERLINK("https://waic.jp/docs/UNDERSTANDING-WCAG20/time-limits-required-behaviors", "2.2.1")</f>
        <v>2.2.1</v>
      </c>
      <c r="C22" s="5" t="s">
        <v>18</v>
      </c>
      <c r="D22" s="40" t="s">
        <v>85</v>
      </c>
      <c r="E22" s="43">
        <v>100</v>
      </c>
      <c r="F22" s="147"/>
      <c r="G22" s="148"/>
      <c r="H22" s="149"/>
    </row>
    <row r="23" spans="2:8" ht="22.5" customHeight="1">
      <c r="B23" s="17" t="str">
        <f>HYPERLINK("https://waic.jp/docs/UNDERSTANDING-WCAG20/time-limits-pause", "2.2.2")</f>
        <v>2.2.2</v>
      </c>
      <c r="C23" s="5" t="s">
        <v>19</v>
      </c>
      <c r="D23" s="40" t="s">
        <v>85</v>
      </c>
      <c r="E23" s="43">
        <v>100</v>
      </c>
      <c r="F23" s="147"/>
      <c r="G23" s="148"/>
      <c r="H23" s="149"/>
    </row>
    <row r="24" spans="2:8" ht="22.5" customHeight="1">
      <c r="B24" s="17" t="str">
        <f>HYPERLINK("https://waic.jp/docs/UNDERSTANDING-WCAG20/seizure-does-not-violate", "2.3.1")</f>
        <v>2.3.1</v>
      </c>
      <c r="C24" s="5" t="s">
        <v>20</v>
      </c>
      <c r="D24" s="40" t="s">
        <v>85</v>
      </c>
      <c r="E24" s="43">
        <v>100</v>
      </c>
      <c r="F24" s="147"/>
      <c r="G24" s="148"/>
      <c r="H24" s="149"/>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47"/>
      <c r="G27" s="148"/>
      <c r="H27" s="149"/>
    </row>
    <row r="28" spans="2:8" ht="22.5" customHeight="1">
      <c r="B28" s="17" t="str">
        <f>HYPERLINK("https://waic.jp/docs/UNDERSTANDING-WCAG20/navigation-mechanisms-focus-order", "2.4.3")</f>
        <v>2.4.3</v>
      </c>
      <c r="C28" s="5" t="s">
        <v>23</v>
      </c>
      <c r="D28" s="40" t="s">
        <v>85</v>
      </c>
      <c r="E28" s="43">
        <v>100</v>
      </c>
      <c r="F28" s="147"/>
      <c r="G28" s="148"/>
      <c r="H28" s="149"/>
    </row>
    <row r="29" spans="2:8" ht="22.5" customHeight="1">
      <c r="B29" s="17" t="str">
        <f>HYPERLINK("https://waic.jp/docs/UNDERSTANDING-WCAG20/navigation-mechanisms-refs", "2.4.4")</f>
        <v>2.4.4</v>
      </c>
      <c r="C29" s="5" t="s">
        <v>24</v>
      </c>
      <c r="D29" s="40" t="s">
        <v>85</v>
      </c>
      <c r="E29" s="43">
        <v>100</v>
      </c>
      <c r="F29" s="147"/>
      <c r="G29" s="148"/>
      <c r="H29" s="149"/>
    </row>
    <row r="30" spans="2:8" ht="22.5" customHeight="1">
      <c r="B30" s="17" t="str">
        <f>HYPERLINK("https://waic.jp/docs/UNDERSTANDING-WCAG20/navigation-mechanisms-mult-loc", "2.4.5")</f>
        <v>2.4.5</v>
      </c>
      <c r="C30" s="5" t="s">
        <v>25</v>
      </c>
      <c r="D30" s="40" t="s">
        <v>86</v>
      </c>
      <c r="E30" s="43">
        <v>100</v>
      </c>
      <c r="F30" s="147"/>
      <c r="G30" s="148"/>
      <c r="H30" s="149"/>
    </row>
    <row r="31" spans="2:8" ht="22.5" customHeight="1">
      <c r="B31" s="17" t="str">
        <f>HYPERLINK("https://waic.jp/docs/UNDERSTANDING-WCAG20/navigation-mechanisms-descriptive", "2.4.6")</f>
        <v>2.4.6</v>
      </c>
      <c r="C31" s="5" t="s">
        <v>26</v>
      </c>
      <c r="D31" s="40" t="s">
        <v>86</v>
      </c>
      <c r="E31" s="43">
        <v>100</v>
      </c>
      <c r="F31" s="147"/>
      <c r="G31" s="148"/>
      <c r="H31" s="149"/>
    </row>
    <row r="32" spans="2:8" ht="22.5" customHeight="1">
      <c r="B32" s="17" t="str">
        <f>HYPERLINK("https://waic.jp/docs/UNDERSTANDING-WCAG20/navigation-mechanisms-focus-visible", "2.4.7")</f>
        <v>2.4.7</v>
      </c>
      <c r="C32" s="5" t="s">
        <v>27</v>
      </c>
      <c r="D32" s="40" t="s">
        <v>86</v>
      </c>
      <c r="E32" s="43">
        <v>100</v>
      </c>
      <c r="F32" s="147"/>
      <c r="G32" s="148"/>
      <c r="H32" s="149"/>
    </row>
    <row r="33" spans="2:8" ht="22.5" customHeight="1">
      <c r="B33" s="17" t="str">
        <f>HYPERLINK("https://waic.jp/docs/UNDERSTANDING-WCAG20/meaning-doc-lang-id", "3.1.1")</f>
        <v>3.1.1</v>
      </c>
      <c r="C33" s="5" t="s">
        <v>28</v>
      </c>
      <c r="D33" s="40" t="s">
        <v>85</v>
      </c>
      <c r="E33" s="43">
        <v>100</v>
      </c>
      <c r="F33" s="147"/>
      <c r="G33" s="148"/>
      <c r="H33" s="149"/>
    </row>
    <row r="34" spans="2:8" ht="22.5" customHeight="1">
      <c r="B34" s="17" t="str">
        <f>HYPERLINK("https://waic.jp/docs/UNDERSTANDING-WCAG20/meaning-other-lang-id", "3.1.2")</f>
        <v>3.1.2</v>
      </c>
      <c r="C34" s="5" t="s">
        <v>29</v>
      </c>
      <c r="D34" s="40" t="s">
        <v>86</v>
      </c>
      <c r="E34" s="43">
        <v>100</v>
      </c>
      <c r="F34" s="147"/>
      <c r="G34" s="148"/>
      <c r="H34" s="149"/>
    </row>
    <row r="35" spans="2:8" ht="22.5" customHeight="1">
      <c r="B35" s="17" t="str">
        <f>HYPERLINK("https://waic.jp/docs/UNDERSTANDING-WCAG20/consistent-behavior-receive-focus", "3.2.1")</f>
        <v>3.2.1</v>
      </c>
      <c r="C35" s="5" t="s">
        <v>30</v>
      </c>
      <c r="D35" s="40" t="s">
        <v>85</v>
      </c>
      <c r="E35" s="43">
        <v>100</v>
      </c>
      <c r="F35" s="147"/>
      <c r="G35" s="148"/>
      <c r="H35" s="149"/>
    </row>
    <row r="36" spans="2:8" ht="22.5" customHeight="1">
      <c r="B36" s="17" t="str">
        <f>HYPERLINK("https://waic.jp/docs/UNDERSTANDING-WCAG20/consistent-behavior-unpredictable-change", "3.2.2")</f>
        <v>3.2.2</v>
      </c>
      <c r="C36" s="5" t="s">
        <v>31</v>
      </c>
      <c r="D36" s="40" t="s">
        <v>85</v>
      </c>
      <c r="E36" s="43">
        <v>100</v>
      </c>
      <c r="F36" s="147"/>
      <c r="G36" s="148"/>
      <c r="H36" s="149"/>
    </row>
    <row r="37" spans="2:8" ht="22.5" customHeight="1">
      <c r="B37" s="17" t="str">
        <f>HYPERLINK("https://waic.jp/docs/UNDERSTANDING-WCAG20/consistent-behavior-consistent-locations", "3.2.3")</f>
        <v>3.2.3</v>
      </c>
      <c r="C37" s="5" t="s">
        <v>32</v>
      </c>
      <c r="D37" s="40" t="s">
        <v>86</v>
      </c>
      <c r="E37" s="43">
        <v>100</v>
      </c>
      <c r="F37" s="147"/>
      <c r="G37" s="148"/>
      <c r="H37" s="149"/>
    </row>
    <row r="38" spans="2:8" ht="22.5" customHeight="1">
      <c r="B38" s="17" t="str">
        <f>HYPERLINK("https://waic.jp/docs/UNDERSTANDING-WCAG20/consistent-behavior-consistent-functionality", "3.2.4")</f>
        <v>3.2.4</v>
      </c>
      <c r="C38" s="5" t="s">
        <v>33</v>
      </c>
      <c r="D38" s="40" t="s">
        <v>86</v>
      </c>
      <c r="E38" s="43">
        <v>100</v>
      </c>
      <c r="F38" s="147"/>
      <c r="G38" s="148"/>
      <c r="H38" s="149"/>
    </row>
    <row r="39" spans="2:8" ht="22.5" customHeight="1">
      <c r="B39" s="17" t="str">
        <f>HYPERLINK("https://waic.jp/docs/UNDERSTANDING-WCAG20/minimize-error-identified", "3.3.1")</f>
        <v>3.3.1</v>
      </c>
      <c r="C39" s="5" t="s">
        <v>34</v>
      </c>
      <c r="D39" s="40" t="s">
        <v>85</v>
      </c>
      <c r="E39" s="43">
        <v>100</v>
      </c>
      <c r="F39" s="147"/>
      <c r="G39" s="148"/>
      <c r="H39" s="149"/>
    </row>
    <row r="40" spans="2:8" ht="22.5" customHeight="1">
      <c r="B40" s="17" t="str">
        <f>HYPERLINK("https://waic.jp/docs/UNDERSTANDING-WCAG20/minimize-error-cues", "3.3.2")</f>
        <v>3.3.2</v>
      </c>
      <c r="C40" s="5" t="s">
        <v>35</v>
      </c>
      <c r="D40" s="40" t="s">
        <v>85</v>
      </c>
      <c r="E40" s="43">
        <v>100</v>
      </c>
      <c r="F40" s="147"/>
      <c r="G40" s="148"/>
      <c r="H40" s="149"/>
    </row>
    <row r="41" spans="2:8" ht="22.5" customHeight="1">
      <c r="B41" s="17" t="str">
        <f>HYPERLINK("https://waic.jp/docs/UNDERSTANDING-WCAG20/minimize-error-suggestions", "3.3.3")</f>
        <v>3.3.3</v>
      </c>
      <c r="C41" s="5" t="s">
        <v>36</v>
      </c>
      <c r="D41" s="40" t="s">
        <v>86</v>
      </c>
      <c r="E41" s="43">
        <v>100</v>
      </c>
      <c r="F41" s="147"/>
      <c r="G41" s="148"/>
      <c r="H41" s="149"/>
    </row>
    <row r="42" spans="2:8" ht="22.5" customHeight="1">
      <c r="B42" s="17" t="str">
        <f>HYPERLINK("https://waic.jp/docs/UNDERSTANDING-WCAG20/minimize-error-reversible", "3.3.4")</f>
        <v>3.3.4</v>
      </c>
      <c r="C42" s="5" t="s">
        <v>37</v>
      </c>
      <c r="D42" s="40" t="s">
        <v>86</v>
      </c>
      <c r="E42" s="43">
        <v>100</v>
      </c>
      <c r="F42" s="147"/>
      <c r="G42" s="148"/>
      <c r="H42" s="149"/>
    </row>
    <row r="43" spans="2:8" ht="22.5" customHeight="1">
      <c r="B43" s="17" t="str">
        <f>HYPERLINK("https://waic.jp/docs/UNDERSTANDING-WCAG20/ensure-compat-parses", "4.1.1")</f>
        <v>4.1.1</v>
      </c>
      <c r="C43" s="5" t="s">
        <v>38</v>
      </c>
      <c r="D43" s="40" t="s">
        <v>85</v>
      </c>
      <c r="E43" s="43">
        <v>100</v>
      </c>
      <c r="F43" s="147"/>
      <c r="G43" s="148"/>
      <c r="H43" s="149"/>
    </row>
    <row r="44" spans="2:8" ht="22.5" customHeight="1" thickBot="1">
      <c r="B44" s="18" t="str">
        <f>HYPERLINK("https://waic.jp/docs/UNDERSTANDING-WCAG20/ensure-compat-rsv", "4.1.2")</f>
        <v>4.1.2</v>
      </c>
      <c r="C44" s="19" t="s">
        <v>39</v>
      </c>
      <c r="D44" s="14" t="s">
        <v>85</v>
      </c>
      <c r="E44" s="44">
        <v>100</v>
      </c>
      <c r="F44" s="150"/>
      <c r="G44" s="151"/>
      <c r="H44" s="152"/>
    </row>
  </sheetData>
  <mergeCells count="50">
    <mergeCell ref="F8:H8"/>
    <mergeCell ref="B4:C4"/>
    <mergeCell ref="F4:H4"/>
    <mergeCell ref="F5:H5"/>
    <mergeCell ref="F6:H6"/>
    <mergeCell ref="F7:H7"/>
    <mergeCell ref="F21:H21"/>
    <mergeCell ref="F9:H9"/>
    <mergeCell ref="F10:H10"/>
    <mergeCell ref="F13:H13"/>
    <mergeCell ref="F14:H14"/>
    <mergeCell ref="F15:H15"/>
    <mergeCell ref="F16:H16"/>
    <mergeCell ref="F17:H17"/>
    <mergeCell ref="F18:H18"/>
    <mergeCell ref="F19:H19"/>
    <mergeCell ref="F20:H20"/>
    <mergeCell ref="F34:H34"/>
    <mergeCell ref="F22:H22"/>
    <mergeCell ref="F23:H23"/>
    <mergeCell ref="F24:H24"/>
    <mergeCell ref="F27:H27"/>
    <mergeCell ref="F28:H28"/>
    <mergeCell ref="F29:H29"/>
    <mergeCell ref="F30:H30"/>
    <mergeCell ref="F31:H31"/>
    <mergeCell ref="F32:H32"/>
    <mergeCell ref="F33:H33"/>
    <mergeCell ref="F41:H41"/>
    <mergeCell ref="F42:H42"/>
    <mergeCell ref="F43:H43"/>
    <mergeCell ref="F44:H44"/>
    <mergeCell ref="F35:H35"/>
    <mergeCell ref="F36:H36"/>
    <mergeCell ref="F37:H37"/>
    <mergeCell ref="F38:H38"/>
    <mergeCell ref="F39:H39"/>
    <mergeCell ref="F40:H40"/>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C2:D3 E27:E44">
    <cfRule type="cellIs" dxfId="206" priority="13" operator="equal">
      <formula>"x"</formula>
    </cfRule>
    <cfRule type="cellIs" dxfId="205" priority="14" operator="equal">
      <formula>"o"</formula>
    </cfRule>
  </conditionalFormatting>
  <conditionalFormatting sqref="D5:D11">
    <cfRule type="expression" dxfId="204" priority="5">
      <formula>#REF!=""</formula>
    </cfRule>
  </conditionalFormatting>
  <conditionalFormatting sqref="D25">
    <cfRule type="expression" dxfId="203" priority="1">
      <formula>#REF!=""</formula>
    </cfRule>
  </conditionalFormatting>
  <conditionalFormatting sqref="D13:E24 D27:D44">
    <cfRule type="expression" dxfId="202" priority="12">
      <formula>#REF!=""</formula>
    </cfRule>
  </conditionalFormatting>
  <conditionalFormatting sqref="E4:E11">
    <cfRule type="cellIs" dxfId="201" priority="6" operator="equal">
      <formula>"x"</formula>
    </cfRule>
    <cfRule type="cellIs" dxfId="200" priority="7" operator="equal">
      <formula>"o"</formula>
    </cfRule>
  </conditionalFormatting>
  <conditionalFormatting sqref="E5:E11 B5:B11">
    <cfRule type="expression" dxfId="199" priority="8">
      <formula>#REF!=""</formula>
    </cfRule>
  </conditionalFormatting>
  <conditionalFormatting sqref="E13:E25">
    <cfRule type="cellIs" dxfId="198" priority="2" operator="equal">
      <formula>"x"</formula>
    </cfRule>
    <cfRule type="cellIs" dxfId="197" priority="3" operator="equal">
      <formula>"o"</formula>
    </cfRule>
  </conditionalFormatting>
  <conditionalFormatting sqref="E25 B13:B25">
    <cfRule type="expression" dxfId="196" priority="4">
      <formula>#REF!=""</formula>
    </cfRule>
  </conditionalFormatting>
  <conditionalFormatting sqref="E27:E44 B27:B44">
    <cfRule type="expression" dxfId="195" priority="15">
      <formula>#REF!=""</formula>
    </cfRule>
  </conditionalFormatting>
  <dataValidations count="1">
    <dataValidation allowBlank="1" sqref="E5:E11 E13:E25 E27:E44" xr:uid="{0CD33E64-0B60-478B-A871-EEDDF3B1D6E4}"/>
  </dataValidations>
  <hyperlinks>
    <hyperlink ref="C3" r:id="rId1" xr:uid="{13843D6E-927D-431B-9969-96E85A00C3E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65D4-4367-4B5D-A1FF-2968784C4686}">
  <sheetPr codeName="Sheet17"/>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171</v>
      </c>
      <c r="D2" s="21"/>
      <c r="E2" s="21"/>
      <c r="F2" s="22"/>
      <c r="G2" s="10" t="s">
        <v>42</v>
      </c>
      <c r="H2" s="11">
        <v>46107</v>
      </c>
    </row>
    <row r="3" spans="1:8" ht="22.5" customHeight="1" thickBot="1">
      <c r="B3" s="12" t="s">
        <v>41</v>
      </c>
      <c r="C3" s="45" t="s">
        <v>172</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53"/>
      <c r="G5" s="154"/>
      <c r="H5" s="155"/>
    </row>
    <row r="6" spans="1:8" ht="22.5" customHeight="1">
      <c r="B6" s="17" t="str">
        <f>HYPERLINK("https://waic.jp/docs/UNDERSTANDING-WCAG20/media-equiv-av-only-alt", "1.2.1")</f>
        <v>1.2.1</v>
      </c>
      <c r="C6" s="5" t="s">
        <v>3</v>
      </c>
      <c r="D6" s="40" t="s">
        <v>85</v>
      </c>
      <c r="E6" s="43">
        <v>100</v>
      </c>
      <c r="F6" s="147"/>
      <c r="G6" s="148"/>
      <c r="H6" s="149"/>
    </row>
    <row r="7" spans="1:8" ht="22.5" customHeight="1">
      <c r="B7" s="17" t="str">
        <f>HYPERLINK("https://waic.jp/docs/UNDERSTANDING-WCAG20/media-equiv-captions", "1.2.2")</f>
        <v>1.2.2</v>
      </c>
      <c r="C7" s="5" t="s">
        <v>4</v>
      </c>
      <c r="D7" s="40" t="s">
        <v>85</v>
      </c>
      <c r="E7" s="43">
        <v>100</v>
      </c>
      <c r="F7" s="147"/>
      <c r="G7" s="148"/>
      <c r="H7" s="149"/>
    </row>
    <row r="8" spans="1:8" ht="22.5" customHeight="1">
      <c r="B8" s="17" t="str">
        <f>HYPERLINK("https://waic.jp/docs/UNDERSTANDING-WCAG20/media-equiv-audio-desc", "1.2.3")</f>
        <v>1.2.3</v>
      </c>
      <c r="C8" s="5" t="s">
        <v>5</v>
      </c>
      <c r="D8" s="40" t="s">
        <v>85</v>
      </c>
      <c r="E8" s="43">
        <v>100</v>
      </c>
      <c r="F8" s="147"/>
      <c r="G8" s="148"/>
      <c r="H8" s="149"/>
    </row>
    <row r="9" spans="1:8" ht="22.5" customHeight="1">
      <c r="B9" s="17" t="str">
        <f>HYPERLINK("https://waic.jp/docs/UNDERSTANDING-WCAG20/media-equiv-real-time-captions", "1.2.4")</f>
        <v>1.2.4</v>
      </c>
      <c r="C9" s="5" t="s">
        <v>6</v>
      </c>
      <c r="D9" s="40" t="s">
        <v>86</v>
      </c>
      <c r="E9" s="43">
        <v>100</v>
      </c>
      <c r="F9" s="147"/>
      <c r="G9" s="148"/>
      <c r="H9" s="149"/>
    </row>
    <row r="10" spans="1:8" ht="22.5" customHeight="1">
      <c r="B10" s="17" t="str">
        <f>HYPERLINK("https://waic.jp/docs/UNDERSTANDING-WCAG20/media-equiv-audio-desc-only", "1.2.5")</f>
        <v>1.2.5</v>
      </c>
      <c r="C10" s="5" t="s">
        <v>7</v>
      </c>
      <c r="D10" s="40" t="s">
        <v>86</v>
      </c>
      <c r="E10" s="43">
        <v>100</v>
      </c>
      <c r="F10" s="147"/>
      <c r="G10" s="148"/>
      <c r="H10" s="149"/>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47"/>
      <c r="G13" s="148"/>
      <c r="H13" s="149"/>
    </row>
    <row r="14" spans="1:8" ht="22.5" customHeight="1">
      <c r="B14" s="17" t="str">
        <f>HYPERLINK("https://waic.jp/docs/UNDERSTANDING-WCAG20/content-structure-separation-understanding", "1.3.3")</f>
        <v>1.3.3</v>
      </c>
      <c r="C14" s="5" t="s">
        <v>10</v>
      </c>
      <c r="D14" s="40" t="s">
        <v>85</v>
      </c>
      <c r="E14" s="43">
        <v>100</v>
      </c>
      <c r="F14" s="147"/>
      <c r="G14" s="148"/>
      <c r="H14" s="149"/>
    </row>
    <row r="15" spans="1:8" ht="22.5" customHeight="1">
      <c r="B15" s="17" t="str">
        <f>HYPERLINK("https://waic.jp/docs/UNDERSTANDING-WCAG20/visual-audio-contrast-without-color", "1.4.1")</f>
        <v>1.4.1</v>
      </c>
      <c r="C15" s="5" t="s">
        <v>11</v>
      </c>
      <c r="D15" s="40" t="s">
        <v>85</v>
      </c>
      <c r="E15" s="43">
        <v>100</v>
      </c>
      <c r="F15" s="147"/>
      <c r="G15" s="148"/>
      <c r="H15" s="149"/>
    </row>
    <row r="16" spans="1:8" ht="22.5" customHeight="1">
      <c r="B16" s="17" t="str">
        <f>HYPERLINK("https://waic.jp/docs/UNDERSTANDING-WCAG20/visual-audio-contrast-dis-audio", "1.4.2")</f>
        <v>1.4.2</v>
      </c>
      <c r="C16" s="5" t="s">
        <v>12</v>
      </c>
      <c r="D16" s="40" t="s">
        <v>85</v>
      </c>
      <c r="E16" s="43">
        <v>100</v>
      </c>
      <c r="F16" s="147"/>
      <c r="G16" s="148"/>
      <c r="H16" s="149"/>
    </row>
    <row r="17" spans="2:8" ht="22.5" customHeight="1">
      <c r="B17" s="17" t="str">
        <f>HYPERLINK("https://waic.jp/docs/UNDERSTANDING-WCAG20/visual-audio-contrast-contrast", "1.4.3")</f>
        <v>1.4.3</v>
      </c>
      <c r="C17" s="5" t="s">
        <v>13</v>
      </c>
      <c r="D17" s="40" t="s">
        <v>86</v>
      </c>
      <c r="E17" s="43">
        <v>100</v>
      </c>
      <c r="F17" s="147"/>
      <c r="G17" s="148"/>
      <c r="H17" s="149"/>
    </row>
    <row r="18" spans="2:8" ht="22.5" customHeight="1">
      <c r="B18" s="17" t="str">
        <f>HYPERLINK("https://waic.jp/docs/UNDERSTANDING-WCAG20/visual-audio-contrast-scale", "1.4.4")</f>
        <v>1.4.4</v>
      </c>
      <c r="C18" s="5" t="s">
        <v>14</v>
      </c>
      <c r="D18" s="40" t="s">
        <v>86</v>
      </c>
      <c r="E18" s="43">
        <v>100</v>
      </c>
      <c r="F18" s="147"/>
      <c r="G18" s="148"/>
      <c r="H18" s="149"/>
    </row>
    <row r="19" spans="2:8" ht="22.5" customHeight="1">
      <c r="B19" s="17" t="str">
        <f>HYPERLINK("https://waic.jp/docs/UNDERSTANDING-WCAG20/visual-audio-contrast-text-presentation", "1.4.5")</f>
        <v>1.4.5</v>
      </c>
      <c r="C19" s="5" t="s">
        <v>15</v>
      </c>
      <c r="D19" s="40" t="s">
        <v>86</v>
      </c>
      <c r="E19" s="43">
        <v>100</v>
      </c>
      <c r="F19" s="147"/>
      <c r="G19" s="148"/>
      <c r="H19" s="149"/>
    </row>
    <row r="20" spans="2:8" ht="22.5" customHeight="1">
      <c r="B20" s="17" t="str">
        <f>HYPERLINK("https://waic.jp/docs/UNDERSTANDING-WCAG20/keyboard-operation-keyboard-operable", "2.1.1")</f>
        <v>2.1.1</v>
      </c>
      <c r="C20" s="5" t="s">
        <v>16</v>
      </c>
      <c r="D20" s="40" t="s">
        <v>85</v>
      </c>
      <c r="E20" s="43">
        <v>100</v>
      </c>
      <c r="F20" s="147"/>
      <c r="G20" s="148"/>
      <c r="H20" s="149"/>
    </row>
    <row r="21" spans="2:8" ht="22.5" customHeight="1">
      <c r="B21" s="17" t="str">
        <f>HYPERLINK("https://waic.jp/docs/UNDERSTANDING-WCAG20/keyboard-operation-trapping", "2.1.2")</f>
        <v>2.1.2</v>
      </c>
      <c r="C21" s="5" t="s">
        <v>17</v>
      </c>
      <c r="D21" s="40" t="s">
        <v>85</v>
      </c>
      <c r="E21" s="43">
        <v>100</v>
      </c>
      <c r="F21" s="147"/>
      <c r="G21" s="148"/>
      <c r="H21" s="149"/>
    </row>
    <row r="22" spans="2:8" ht="22.5" customHeight="1">
      <c r="B22" s="17" t="str">
        <f>HYPERLINK("https://waic.jp/docs/UNDERSTANDING-WCAG20/time-limits-required-behaviors", "2.2.1")</f>
        <v>2.2.1</v>
      </c>
      <c r="C22" s="5" t="s">
        <v>18</v>
      </c>
      <c r="D22" s="40" t="s">
        <v>85</v>
      </c>
      <c r="E22" s="43">
        <v>100</v>
      </c>
      <c r="F22" s="147"/>
      <c r="G22" s="148"/>
      <c r="H22" s="149"/>
    </row>
    <row r="23" spans="2:8" ht="22.5" customHeight="1">
      <c r="B23" s="17" t="str">
        <f>HYPERLINK("https://waic.jp/docs/UNDERSTANDING-WCAG20/time-limits-pause", "2.2.2")</f>
        <v>2.2.2</v>
      </c>
      <c r="C23" s="5" t="s">
        <v>19</v>
      </c>
      <c r="D23" s="40" t="s">
        <v>85</v>
      </c>
      <c r="E23" s="43">
        <v>100</v>
      </c>
      <c r="F23" s="147"/>
      <c r="G23" s="148"/>
      <c r="H23" s="149"/>
    </row>
    <row r="24" spans="2:8" ht="22.5" customHeight="1">
      <c r="B24" s="17" t="str">
        <f>HYPERLINK("https://waic.jp/docs/UNDERSTANDING-WCAG20/seizure-does-not-violate", "2.3.1")</f>
        <v>2.3.1</v>
      </c>
      <c r="C24" s="5" t="s">
        <v>20</v>
      </c>
      <c r="D24" s="40" t="s">
        <v>85</v>
      </c>
      <c r="E24" s="43">
        <v>100</v>
      </c>
      <c r="F24" s="147"/>
      <c r="G24" s="148"/>
      <c r="H24" s="149"/>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47"/>
      <c r="G27" s="148"/>
      <c r="H27" s="149"/>
    </row>
    <row r="28" spans="2:8" ht="22.5" customHeight="1">
      <c r="B28" s="17" t="str">
        <f>HYPERLINK("https://waic.jp/docs/UNDERSTANDING-WCAG20/navigation-mechanisms-focus-order", "2.4.3")</f>
        <v>2.4.3</v>
      </c>
      <c r="C28" s="5" t="s">
        <v>23</v>
      </c>
      <c r="D28" s="40" t="s">
        <v>85</v>
      </c>
      <c r="E28" s="43">
        <v>100</v>
      </c>
      <c r="F28" s="147"/>
      <c r="G28" s="148"/>
      <c r="H28" s="149"/>
    </row>
    <row r="29" spans="2:8" ht="22.5" customHeight="1">
      <c r="B29" s="17" t="str">
        <f>HYPERLINK("https://waic.jp/docs/UNDERSTANDING-WCAG20/navigation-mechanisms-refs", "2.4.4")</f>
        <v>2.4.4</v>
      </c>
      <c r="C29" s="5" t="s">
        <v>24</v>
      </c>
      <c r="D29" s="40" t="s">
        <v>85</v>
      </c>
      <c r="E29" s="43">
        <v>100</v>
      </c>
      <c r="F29" s="147"/>
      <c r="G29" s="148"/>
      <c r="H29" s="149"/>
    </row>
    <row r="30" spans="2:8" ht="22.5" customHeight="1">
      <c r="B30" s="17" t="str">
        <f>HYPERLINK("https://waic.jp/docs/UNDERSTANDING-WCAG20/navigation-mechanisms-mult-loc", "2.4.5")</f>
        <v>2.4.5</v>
      </c>
      <c r="C30" s="5" t="s">
        <v>25</v>
      </c>
      <c r="D30" s="40" t="s">
        <v>86</v>
      </c>
      <c r="E30" s="43">
        <v>100</v>
      </c>
      <c r="F30" s="147"/>
      <c r="G30" s="148"/>
      <c r="H30" s="149"/>
    </row>
    <row r="31" spans="2:8" ht="22.5" customHeight="1">
      <c r="B31" s="17" t="str">
        <f>HYPERLINK("https://waic.jp/docs/UNDERSTANDING-WCAG20/navigation-mechanisms-descriptive", "2.4.6")</f>
        <v>2.4.6</v>
      </c>
      <c r="C31" s="5" t="s">
        <v>26</v>
      </c>
      <c r="D31" s="40" t="s">
        <v>86</v>
      </c>
      <c r="E31" s="43">
        <v>100</v>
      </c>
      <c r="F31" s="147"/>
      <c r="G31" s="148"/>
      <c r="H31" s="149"/>
    </row>
    <row r="32" spans="2:8" ht="22.5" customHeight="1">
      <c r="B32" s="17" t="str">
        <f>HYPERLINK("https://waic.jp/docs/UNDERSTANDING-WCAG20/navigation-mechanisms-focus-visible", "2.4.7")</f>
        <v>2.4.7</v>
      </c>
      <c r="C32" s="5" t="s">
        <v>27</v>
      </c>
      <c r="D32" s="40" t="s">
        <v>86</v>
      </c>
      <c r="E32" s="43">
        <v>100</v>
      </c>
      <c r="F32" s="147"/>
      <c r="G32" s="148"/>
      <c r="H32" s="149"/>
    </row>
    <row r="33" spans="2:8" ht="22.5" customHeight="1">
      <c r="B33" s="17" t="str">
        <f>HYPERLINK("https://waic.jp/docs/UNDERSTANDING-WCAG20/meaning-doc-lang-id", "3.1.1")</f>
        <v>3.1.1</v>
      </c>
      <c r="C33" s="5" t="s">
        <v>28</v>
      </c>
      <c r="D33" s="40" t="s">
        <v>85</v>
      </c>
      <c r="E33" s="43">
        <v>100</v>
      </c>
      <c r="F33" s="147"/>
      <c r="G33" s="148"/>
      <c r="H33" s="149"/>
    </row>
    <row r="34" spans="2:8" ht="22.5" customHeight="1">
      <c r="B34" s="17" t="str">
        <f>HYPERLINK("https://waic.jp/docs/UNDERSTANDING-WCAG20/meaning-other-lang-id", "3.1.2")</f>
        <v>3.1.2</v>
      </c>
      <c r="C34" s="5" t="s">
        <v>29</v>
      </c>
      <c r="D34" s="40" t="s">
        <v>86</v>
      </c>
      <c r="E34" s="43">
        <v>100</v>
      </c>
      <c r="F34" s="147"/>
      <c r="G34" s="148"/>
      <c r="H34" s="149"/>
    </row>
    <row r="35" spans="2:8" ht="22.5" customHeight="1">
      <c r="B35" s="17" t="str">
        <f>HYPERLINK("https://waic.jp/docs/UNDERSTANDING-WCAG20/consistent-behavior-receive-focus", "3.2.1")</f>
        <v>3.2.1</v>
      </c>
      <c r="C35" s="5" t="s">
        <v>30</v>
      </c>
      <c r="D35" s="40" t="s">
        <v>85</v>
      </c>
      <c r="E35" s="43">
        <v>100</v>
      </c>
      <c r="F35" s="147"/>
      <c r="G35" s="148"/>
      <c r="H35" s="149"/>
    </row>
    <row r="36" spans="2:8" ht="22.5" customHeight="1">
      <c r="B36" s="17" t="str">
        <f>HYPERLINK("https://waic.jp/docs/UNDERSTANDING-WCAG20/consistent-behavior-unpredictable-change", "3.2.2")</f>
        <v>3.2.2</v>
      </c>
      <c r="C36" s="5" t="s">
        <v>31</v>
      </c>
      <c r="D36" s="40" t="s">
        <v>85</v>
      </c>
      <c r="E36" s="43">
        <v>100</v>
      </c>
      <c r="F36" s="147"/>
      <c r="G36" s="148"/>
      <c r="H36" s="149"/>
    </row>
    <row r="37" spans="2:8" ht="22.5" customHeight="1">
      <c r="B37" s="17" t="str">
        <f>HYPERLINK("https://waic.jp/docs/UNDERSTANDING-WCAG20/consistent-behavior-consistent-locations", "3.2.3")</f>
        <v>3.2.3</v>
      </c>
      <c r="C37" s="5" t="s">
        <v>32</v>
      </c>
      <c r="D37" s="40" t="s">
        <v>86</v>
      </c>
      <c r="E37" s="43">
        <v>100</v>
      </c>
      <c r="F37" s="147"/>
      <c r="G37" s="148"/>
      <c r="H37" s="149"/>
    </row>
    <row r="38" spans="2:8" ht="22.5" customHeight="1">
      <c r="B38" s="17" t="str">
        <f>HYPERLINK("https://waic.jp/docs/UNDERSTANDING-WCAG20/consistent-behavior-consistent-functionality", "3.2.4")</f>
        <v>3.2.4</v>
      </c>
      <c r="C38" s="5" t="s">
        <v>33</v>
      </c>
      <c r="D38" s="40" t="s">
        <v>86</v>
      </c>
      <c r="E38" s="43">
        <v>100</v>
      </c>
      <c r="F38" s="147"/>
      <c r="G38" s="148"/>
      <c r="H38" s="149"/>
    </row>
    <row r="39" spans="2:8" ht="22.5" customHeight="1">
      <c r="B39" s="17" t="str">
        <f>HYPERLINK("https://waic.jp/docs/UNDERSTANDING-WCAG20/minimize-error-identified", "3.3.1")</f>
        <v>3.3.1</v>
      </c>
      <c r="C39" s="5" t="s">
        <v>34</v>
      </c>
      <c r="D39" s="40" t="s">
        <v>85</v>
      </c>
      <c r="E39" s="43">
        <v>100</v>
      </c>
      <c r="F39" s="147"/>
      <c r="G39" s="148"/>
      <c r="H39" s="149"/>
    </row>
    <row r="40" spans="2:8" ht="22.5" customHeight="1">
      <c r="B40" s="17" t="str">
        <f>HYPERLINK("https://waic.jp/docs/UNDERSTANDING-WCAG20/minimize-error-cues", "3.3.2")</f>
        <v>3.3.2</v>
      </c>
      <c r="C40" s="5" t="s">
        <v>35</v>
      </c>
      <c r="D40" s="40" t="s">
        <v>85</v>
      </c>
      <c r="E40" s="43">
        <v>100</v>
      </c>
      <c r="F40" s="147"/>
      <c r="G40" s="148"/>
      <c r="H40" s="149"/>
    </row>
    <row r="41" spans="2:8" ht="22.5" customHeight="1">
      <c r="B41" s="17" t="str">
        <f>HYPERLINK("https://waic.jp/docs/UNDERSTANDING-WCAG20/minimize-error-suggestions", "3.3.3")</f>
        <v>3.3.3</v>
      </c>
      <c r="C41" s="5" t="s">
        <v>36</v>
      </c>
      <c r="D41" s="40" t="s">
        <v>86</v>
      </c>
      <c r="E41" s="43">
        <v>100</v>
      </c>
      <c r="F41" s="147"/>
      <c r="G41" s="148"/>
      <c r="H41" s="149"/>
    </row>
    <row r="42" spans="2:8" ht="22.5" customHeight="1">
      <c r="B42" s="17" t="str">
        <f>HYPERLINK("https://waic.jp/docs/UNDERSTANDING-WCAG20/minimize-error-reversible", "3.3.4")</f>
        <v>3.3.4</v>
      </c>
      <c r="C42" s="5" t="s">
        <v>37</v>
      </c>
      <c r="D42" s="40" t="s">
        <v>86</v>
      </c>
      <c r="E42" s="43">
        <v>100</v>
      </c>
      <c r="F42" s="147"/>
      <c r="G42" s="148"/>
      <c r="H42" s="149"/>
    </row>
    <row r="43" spans="2:8" ht="22.5" customHeight="1">
      <c r="B43" s="17" t="str">
        <f>HYPERLINK("https://waic.jp/docs/UNDERSTANDING-WCAG20/ensure-compat-parses", "4.1.1")</f>
        <v>4.1.1</v>
      </c>
      <c r="C43" s="5" t="s">
        <v>38</v>
      </c>
      <c r="D43" s="40" t="s">
        <v>85</v>
      </c>
      <c r="E43" s="43">
        <v>100</v>
      </c>
      <c r="F43" s="147"/>
      <c r="G43" s="148"/>
      <c r="H43" s="149"/>
    </row>
    <row r="44" spans="2:8" ht="22.5" customHeight="1" thickBot="1">
      <c r="B44" s="18" t="str">
        <f>HYPERLINK("https://waic.jp/docs/UNDERSTANDING-WCAG20/ensure-compat-rsv", "4.1.2")</f>
        <v>4.1.2</v>
      </c>
      <c r="C44" s="19" t="s">
        <v>39</v>
      </c>
      <c r="D44" s="14" t="s">
        <v>85</v>
      </c>
      <c r="E44" s="44">
        <v>100</v>
      </c>
      <c r="F44" s="150"/>
      <c r="G44" s="151"/>
      <c r="H44" s="152"/>
    </row>
  </sheetData>
  <mergeCells count="50">
    <mergeCell ref="F41:H41"/>
    <mergeCell ref="F42:H42"/>
    <mergeCell ref="F43:H43"/>
    <mergeCell ref="F44:H44"/>
    <mergeCell ref="F35:H35"/>
    <mergeCell ref="F36:H36"/>
    <mergeCell ref="F37:H37"/>
    <mergeCell ref="F38:H38"/>
    <mergeCell ref="F39:H39"/>
    <mergeCell ref="F40:H40"/>
    <mergeCell ref="F34:H34"/>
    <mergeCell ref="F22:H22"/>
    <mergeCell ref="F23:H23"/>
    <mergeCell ref="F24:H24"/>
    <mergeCell ref="F27:H27"/>
    <mergeCell ref="F28:H28"/>
    <mergeCell ref="F29:H29"/>
    <mergeCell ref="F30:H30"/>
    <mergeCell ref="F31:H31"/>
    <mergeCell ref="F32:H32"/>
    <mergeCell ref="F33:H33"/>
    <mergeCell ref="F21:H21"/>
    <mergeCell ref="F9:H9"/>
    <mergeCell ref="F10:H10"/>
    <mergeCell ref="F13:H13"/>
    <mergeCell ref="F14:H14"/>
    <mergeCell ref="F15:H15"/>
    <mergeCell ref="F16:H16"/>
    <mergeCell ref="F17:H17"/>
    <mergeCell ref="F18:H18"/>
    <mergeCell ref="F19:H19"/>
    <mergeCell ref="F20:H20"/>
    <mergeCell ref="B4:C4"/>
    <mergeCell ref="F4:H4"/>
    <mergeCell ref="F5:H5"/>
    <mergeCell ref="F6:H6"/>
    <mergeCell ref="F7:H7"/>
    <mergeCell ref="F8:H8"/>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B27:B44">
    <cfRule type="expression" dxfId="194" priority="13">
      <formula>#REF!=""</formula>
    </cfRule>
  </conditionalFormatting>
  <conditionalFormatting sqref="D5:D11">
    <cfRule type="expression" dxfId="193" priority="5">
      <formula>#REF!=""</formula>
    </cfRule>
  </conditionalFormatting>
  <conditionalFormatting sqref="D25">
    <cfRule type="expression" dxfId="192" priority="1">
      <formula>#REF!=""</formula>
    </cfRule>
  </conditionalFormatting>
  <conditionalFormatting sqref="D13:E24 D27:E44">
    <cfRule type="expression" dxfId="191" priority="12">
      <formula>#REF!=""</formula>
    </cfRule>
  </conditionalFormatting>
  <conditionalFormatting sqref="E4:E11">
    <cfRule type="cellIs" dxfId="190" priority="6" operator="equal">
      <formula>"x"</formula>
    </cfRule>
    <cfRule type="cellIs" dxfId="189" priority="7" operator="equal">
      <formula>"o"</formula>
    </cfRule>
  </conditionalFormatting>
  <conditionalFormatting sqref="E5:E11 B5:B11">
    <cfRule type="expression" dxfId="188" priority="8">
      <formula>#REF!=""</formula>
    </cfRule>
  </conditionalFormatting>
  <conditionalFormatting sqref="E13:E24 E27:E44 C2:D3">
    <cfRule type="cellIs" dxfId="187" priority="18" operator="equal">
      <formula>"x"</formula>
    </cfRule>
    <cfRule type="cellIs" dxfId="186" priority="19" operator="equal">
      <formula>"o"</formula>
    </cfRule>
  </conditionalFormatting>
  <conditionalFormatting sqref="E25 B13:B25">
    <cfRule type="expression" dxfId="185" priority="4">
      <formula>#REF!=""</formula>
    </cfRule>
  </conditionalFormatting>
  <conditionalFormatting sqref="E25">
    <cfRule type="cellIs" dxfId="184" priority="2" operator="equal">
      <formula>"x"</formula>
    </cfRule>
    <cfRule type="cellIs" dxfId="183" priority="3" operator="equal">
      <formula>"o"</formula>
    </cfRule>
  </conditionalFormatting>
  <dataValidations count="1">
    <dataValidation allowBlank="1" sqref="E5:E11 E13:E25 E27:E44" xr:uid="{D03141D4-5C84-4F87-9587-9C6EABB80F40}"/>
  </dataValidations>
  <hyperlinks>
    <hyperlink ref="C3" r:id="rId1" xr:uid="{25A34B55-BA42-493A-8E35-7FEF534340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8A39-9B7F-450C-AB85-C02001D30CE4}">
  <sheetPr codeName="Sheet2"/>
  <dimension ref="B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81</v>
      </c>
      <c r="D2" s="21"/>
      <c r="E2" s="21"/>
      <c r="F2" s="22"/>
      <c r="G2" s="10" t="s">
        <v>42</v>
      </c>
      <c r="H2" s="11">
        <v>45713</v>
      </c>
    </row>
    <row r="3" spans="2:8" ht="22.5" customHeight="1" thickBot="1">
      <c r="B3" s="12" t="s">
        <v>41</v>
      </c>
      <c r="C3" s="45" t="s">
        <v>80</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36">
        <v>100</v>
      </c>
      <c r="F5" s="141"/>
      <c r="G5" s="141"/>
      <c r="H5" s="142"/>
    </row>
    <row r="6" spans="2:8" ht="22.5" customHeight="1">
      <c r="B6" s="17" t="str">
        <f>HYPERLINK("https://waic.jp/docs/UNDERSTANDING-WCAG20/media-equiv-av-only-alt", "1.2.1")</f>
        <v>1.2.1</v>
      </c>
      <c r="C6" s="5" t="s">
        <v>3</v>
      </c>
      <c r="D6" s="40" t="s">
        <v>85</v>
      </c>
      <c r="E6" s="37">
        <v>100</v>
      </c>
      <c r="F6" s="137"/>
      <c r="G6" s="137"/>
      <c r="H6" s="138"/>
    </row>
    <row r="7" spans="2:8" ht="22.5" customHeight="1">
      <c r="B7" s="17" t="str">
        <f>HYPERLINK("https://waic.jp/docs/UNDERSTANDING-WCAG20/media-equiv-captions", "1.2.2")</f>
        <v>1.2.2</v>
      </c>
      <c r="C7" s="5" t="s">
        <v>4</v>
      </c>
      <c r="D7" s="40" t="s">
        <v>85</v>
      </c>
      <c r="E7" s="37">
        <v>100</v>
      </c>
      <c r="F7" s="137"/>
      <c r="G7" s="137"/>
      <c r="H7" s="138"/>
    </row>
    <row r="8" spans="2:8" ht="22.5" customHeight="1">
      <c r="B8" s="17" t="str">
        <f>HYPERLINK("https://waic.jp/docs/UNDERSTANDING-WCAG20/media-equiv-audio-desc", "1.2.3")</f>
        <v>1.2.3</v>
      </c>
      <c r="C8" s="5" t="s">
        <v>5</v>
      </c>
      <c r="D8" s="40" t="s">
        <v>85</v>
      </c>
      <c r="E8" s="37">
        <v>100</v>
      </c>
      <c r="F8" s="137"/>
      <c r="G8" s="137"/>
      <c r="H8" s="138"/>
    </row>
    <row r="9" spans="2:8" ht="22.5" customHeight="1">
      <c r="B9" s="17" t="str">
        <f>HYPERLINK("https://waic.jp/docs/UNDERSTANDING-WCAG20/media-equiv-real-time-captions", "1.2.4")</f>
        <v>1.2.4</v>
      </c>
      <c r="C9" s="5" t="s">
        <v>6</v>
      </c>
      <c r="D9" s="40" t="s">
        <v>86</v>
      </c>
      <c r="E9" s="37">
        <v>100</v>
      </c>
      <c r="F9" s="137"/>
      <c r="G9" s="137"/>
      <c r="H9" s="138"/>
    </row>
    <row r="10" spans="2:8" ht="22.5" customHeight="1">
      <c r="B10" s="17" t="str">
        <f>HYPERLINK("https://waic.jp/docs/UNDERSTANDING-WCAG20/media-equiv-audio-desc-only", "1.2.5")</f>
        <v>1.2.5</v>
      </c>
      <c r="C10" s="5" t="s">
        <v>7</v>
      </c>
      <c r="D10" s="40" t="s">
        <v>86</v>
      </c>
      <c r="E10" s="37">
        <v>100</v>
      </c>
      <c r="F10" s="137"/>
      <c r="G10" s="137"/>
      <c r="H10" s="138"/>
    </row>
    <row r="11" spans="2:8" ht="22.5" customHeight="1">
      <c r="B11" s="130" t="str">
        <f>HYPERLINK("https://waic.jp/docs/UNDERSTANDING-WCAG20/content-structure-separation-programmatic", "1.3.1")</f>
        <v>1.3.1</v>
      </c>
      <c r="C11" s="128" t="s">
        <v>8</v>
      </c>
      <c r="D11" s="126" t="s">
        <v>85</v>
      </c>
      <c r="E11" s="124">
        <v>82</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37">
        <v>100</v>
      </c>
      <c r="F13" s="137"/>
      <c r="G13" s="137"/>
      <c r="H13" s="138"/>
    </row>
    <row r="14" spans="2:8" ht="22.5" customHeight="1">
      <c r="B14" s="17" t="str">
        <f>HYPERLINK("https://waic.jp/docs/UNDERSTANDING-WCAG20/content-structure-separation-understanding", "1.3.3")</f>
        <v>1.3.3</v>
      </c>
      <c r="C14" s="5" t="s">
        <v>10</v>
      </c>
      <c r="D14" s="40" t="s">
        <v>85</v>
      </c>
      <c r="E14" s="37">
        <v>100</v>
      </c>
      <c r="F14" s="137"/>
      <c r="G14" s="137"/>
      <c r="H14" s="138"/>
    </row>
    <row r="15" spans="2:8" ht="22.5" customHeight="1">
      <c r="B15" s="17" t="str">
        <f>HYPERLINK("https://waic.jp/docs/UNDERSTANDING-WCAG20/visual-audio-contrast-without-color", "1.4.1")</f>
        <v>1.4.1</v>
      </c>
      <c r="C15" s="5" t="s">
        <v>11</v>
      </c>
      <c r="D15" s="40" t="s">
        <v>85</v>
      </c>
      <c r="E15" s="37">
        <v>100</v>
      </c>
      <c r="F15" s="137"/>
      <c r="G15" s="137"/>
      <c r="H15" s="138"/>
    </row>
    <row r="16" spans="2: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40:H40"/>
    <mergeCell ref="F41:H41"/>
    <mergeCell ref="F42:H42"/>
    <mergeCell ref="F43:H43"/>
    <mergeCell ref="F44:H44"/>
    <mergeCell ref="F39:H39"/>
    <mergeCell ref="F28:H28"/>
    <mergeCell ref="F29:H29"/>
    <mergeCell ref="F30:H30"/>
    <mergeCell ref="F31:H31"/>
    <mergeCell ref="F32:H32"/>
    <mergeCell ref="F33:H33"/>
    <mergeCell ref="F34:H34"/>
    <mergeCell ref="F35:H35"/>
    <mergeCell ref="F36:H36"/>
    <mergeCell ref="F37:H37"/>
    <mergeCell ref="F38:H38"/>
    <mergeCell ref="F27:H27"/>
    <mergeCell ref="F15:H15"/>
    <mergeCell ref="F16:H16"/>
    <mergeCell ref="F17:H17"/>
    <mergeCell ref="F18:H18"/>
    <mergeCell ref="F19:H19"/>
    <mergeCell ref="F20:H20"/>
    <mergeCell ref="F21:H21"/>
    <mergeCell ref="F22:H22"/>
    <mergeCell ref="F23:H23"/>
    <mergeCell ref="F24:H24"/>
    <mergeCell ref="F25:H25"/>
    <mergeCell ref="B4:C4"/>
    <mergeCell ref="F14:H14"/>
    <mergeCell ref="F4:H4"/>
    <mergeCell ref="F5:H5"/>
    <mergeCell ref="F6:H6"/>
    <mergeCell ref="F7:H7"/>
    <mergeCell ref="F8:H8"/>
    <mergeCell ref="F9:H9"/>
    <mergeCell ref="F10:H10"/>
    <mergeCell ref="F11:H11"/>
    <mergeCell ref="F13:H13"/>
    <mergeCell ref="F12:H12"/>
    <mergeCell ref="D11:D12"/>
    <mergeCell ref="E11:E12"/>
    <mergeCell ref="C11:C12"/>
    <mergeCell ref="B11:B12"/>
    <mergeCell ref="E25:E26"/>
    <mergeCell ref="D25:D26"/>
    <mergeCell ref="C25:C26"/>
    <mergeCell ref="B25:B26"/>
    <mergeCell ref="F26:H26"/>
  </mergeCells>
  <phoneticPr fontId="2"/>
  <conditionalFormatting sqref="C2:D3 E4:E11 E13:E25 E27:E44">
    <cfRule type="cellIs" dxfId="300" priority="2" operator="equal">
      <formula>"x"</formula>
    </cfRule>
    <cfRule type="cellIs" dxfId="299" priority="3" operator="equal">
      <formula>"o"</formula>
    </cfRule>
  </conditionalFormatting>
  <conditionalFormatting sqref="D5:D11 D13:D25 D27:D44">
    <cfRule type="expression" dxfId="298" priority="1">
      <formula>#REF!=""</formula>
    </cfRule>
  </conditionalFormatting>
  <conditionalFormatting sqref="E5:E11 E13:E25 E27:E44 B5:B11 B13:B25 B27:B44">
    <cfRule type="expression" dxfId="297" priority="4">
      <formula>#REF!=""</formula>
    </cfRule>
  </conditionalFormatting>
  <dataValidations count="1">
    <dataValidation allowBlank="1" sqref="E27:E44 E5:E11 E13:E25" xr:uid="{E24ACA04-6E31-4735-B66E-F75082AF9373}"/>
  </dataValidations>
  <hyperlinks>
    <hyperlink ref="C3" r:id="rId1" xr:uid="{56042636-5DE0-4498-8BC1-156C7BE8ACE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D304-162B-4AF0-9A6A-5569A0B1882D}">
  <sheetPr codeName="Sheet18"/>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174</v>
      </c>
      <c r="D2" s="21"/>
      <c r="E2" s="21"/>
      <c r="F2" s="22"/>
      <c r="G2" s="10" t="s">
        <v>42</v>
      </c>
      <c r="H2" s="11">
        <v>46107</v>
      </c>
    </row>
    <row r="3" spans="1:8" ht="22.5" customHeight="1" thickBot="1">
      <c r="B3" s="12" t="s">
        <v>41</v>
      </c>
      <c r="C3" s="45" t="s">
        <v>121</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D5:D11">
    <cfRule type="expression" dxfId="182" priority="1">
      <formula>#REF!=""</formula>
    </cfRule>
  </conditionalFormatting>
  <conditionalFormatting sqref="D13:D43">
    <cfRule type="expression" dxfId="181" priority="8">
      <formula>#REF!=""</formula>
    </cfRule>
  </conditionalFormatting>
  <conditionalFormatting sqref="E4:E11">
    <cfRule type="cellIs" dxfId="180" priority="2" operator="equal">
      <formula>"x"</formula>
    </cfRule>
    <cfRule type="cellIs" dxfId="179" priority="3" operator="equal">
      <formula>"o"</formula>
    </cfRule>
  </conditionalFormatting>
  <conditionalFormatting sqref="E5:E11 B5:B11">
    <cfRule type="expression" dxfId="178" priority="4">
      <formula>#REF!=""</formula>
    </cfRule>
  </conditionalFormatting>
  <conditionalFormatting sqref="E13:E24 E26:E43 B13:B43">
    <cfRule type="expression" dxfId="177" priority="11">
      <formula>#REF!=""</formula>
    </cfRule>
  </conditionalFormatting>
  <conditionalFormatting sqref="E13:E43 C2:D3">
    <cfRule type="cellIs" dxfId="176" priority="9" operator="equal">
      <formula>"x"</formula>
    </cfRule>
    <cfRule type="cellIs" dxfId="175" priority="10" operator="equal">
      <formula>"o"</formula>
    </cfRule>
  </conditionalFormatting>
  <conditionalFormatting sqref="E25">
    <cfRule type="expression" dxfId="174" priority="7">
      <formula>#REF!=""</formula>
    </cfRule>
  </conditionalFormatting>
  <dataValidations count="1">
    <dataValidation allowBlank="1" sqref="E5:E11 E13:E43" xr:uid="{1D10FA53-3E58-4523-976B-0B0FA14FA5D6}"/>
  </dataValidations>
  <hyperlinks>
    <hyperlink ref="C3" r:id="rId1" xr:uid="{530C6BA0-B9C3-47B5-BC55-0BD58FE22CF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11C7-1382-489B-ACD8-6DD32488B7C5}">
  <sheetPr codeName="Sheet19"/>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123</v>
      </c>
      <c r="D2" s="21"/>
      <c r="E2" s="21"/>
      <c r="F2" s="22"/>
      <c r="G2" s="10" t="s">
        <v>42</v>
      </c>
      <c r="H2" s="11">
        <v>46107</v>
      </c>
    </row>
    <row r="3" spans="1:8" ht="22.5" customHeight="1" thickBot="1">
      <c r="B3" s="12" t="s">
        <v>41</v>
      </c>
      <c r="C3" s="45" t="s">
        <v>122</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B13:B43">
    <cfRule type="expression" dxfId="173" priority="9">
      <formula>#REF!=""</formula>
    </cfRule>
  </conditionalFormatting>
  <conditionalFormatting sqref="D5:D11">
    <cfRule type="expression" dxfId="172" priority="1">
      <formula>#REF!=""</formula>
    </cfRule>
  </conditionalFormatting>
  <conditionalFormatting sqref="D13:E43">
    <cfRule type="expression" dxfId="171" priority="7">
      <formula>#REF!=""</formula>
    </cfRule>
  </conditionalFormatting>
  <conditionalFormatting sqref="E4:E11">
    <cfRule type="cellIs" dxfId="170" priority="2" operator="equal">
      <formula>"x"</formula>
    </cfRule>
    <cfRule type="cellIs" dxfId="169" priority="3" operator="equal">
      <formula>"o"</formula>
    </cfRule>
  </conditionalFormatting>
  <conditionalFormatting sqref="E5:E11 B5:B11">
    <cfRule type="expression" dxfId="168" priority="4">
      <formula>#REF!=""</formula>
    </cfRule>
  </conditionalFormatting>
  <conditionalFormatting sqref="E13:E43 C2:D3">
    <cfRule type="cellIs" dxfId="167" priority="14" operator="equal">
      <formula>"x"</formula>
    </cfRule>
    <cfRule type="cellIs" dxfId="166" priority="15" operator="equal">
      <formula>"o"</formula>
    </cfRule>
  </conditionalFormatting>
  <dataValidations count="1">
    <dataValidation allowBlank="1" sqref="E5:E11 E13:E43" xr:uid="{B8FA41CA-C212-4C75-AAAD-785A623176FE}"/>
  </dataValidations>
  <hyperlinks>
    <hyperlink ref="C3" r:id="rId1" xr:uid="{056C218E-9D1C-44B3-A323-C0091F4AD1C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5461-CEDA-4352-8A10-7C970A7693D5}">
  <sheetPr codeName="Sheet20"/>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131</v>
      </c>
      <c r="D2" s="21"/>
      <c r="E2" s="21"/>
      <c r="F2" s="22"/>
      <c r="G2" s="10" t="s">
        <v>42</v>
      </c>
      <c r="H2" s="11">
        <v>46107</v>
      </c>
    </row>
    <row r="3" spans="1:8" ht="22.5" customHeight="1" thickBot="1">
      <c r="B3" s="12" t="s">
        <v>41</v>
      </c>
      <c r="C3" s="45" t="s">
        <v>130</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B13:B43">
    <cfRule type="expression" dxfId="165" priority="9">
      <formula>#REF!=""</formula>
    </cfRule>
  </conditionalFormatting>
  <conditionalFormatting sqref="D5:D11">
    <cfRule type="expression" dxfId="164" priority="1">
      <formula>#REF!=""</formula>
    </cfRule>
  </conditionalFormatting>
  <conditionalFormatting sqref="D13:E43">
    <cfRule type="expression" dxfId="163" priority="7">
      <formula>#REF!=""</formula>
    </cfRule>
  </conditionalFormatting>
  <conditionalFormatting sqref="E4:E11">
    <cfRule type="cellIs" dxfId="162" priority="2" operator="equal">
      <formula>"x"</formula>
    </cfRule>
    <cfRule type="cellIs" dxfId="161" priority="3" operator="equal">
      <formula>"o"</formula>
    </cfRule>
  </conditionalFormatting>
  <conditionalFormatting sqref="E5:E11 B5:B11">
    <cfRule type="expression" dxfId="160" priority="4">
      <formula>#REF!=""</formula>
    </cfRule>
  </conditionalFormatting>
  <conditionalFormatting sqref="E13:E43 C2:D3">
    <cfRule type="cellIs" dxfId="159" priority="14" operator="equal">
      <formula>"x"</formula>
    </cfRule>
    <cfRule type="cellIs" dxfId="158" priority="15" operator="equal">
      <formula>"o"</formula>
    </cfRule>
  </conditionalFormatting>
  <dataValidations count="1">
    <dataValidation allowBlank="1" sqref="E5:E11 E13:E43" xr:uid="{3AF9C933-A8FB-4520-91A4-6663AF7CBE02}"/>
  </dataValidations>
  <hyperlinks>
    <hyperlink ref="C3" r:id="rId1" xr:uid="{906D4106-B7B1-4E4D-A56F-984CDEF2D9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4F9E-D1EF-440C-9540-545AAFCF7A80}">
  <sheetPr codeName="Sheet21"/>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126</v>
      </c>
      <c r="D2" s="21"/>
      <c r="E2" s="21"/>
      <c r="F2" s="22"/>
      <c r="G2" s="10" t="s">
        <v>42</v>
      </c>
      <c r="H2" s="11">
        <v>46107</v>
      </c>
    </row>
    <row r="3" spans="1:8" ht="22.5" customHeight="1" thickBot="1">
      <c r="B3" s="12" t="s">
        <v>41</v>
      </c>
      <c r="C3" s="45" t="s">
        <v>125</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192</v>
      </c>
      <c r="G25" s="143"/>
      <c r="H25" s="144"/>
    </row>
    <row r="26" spans="2:8" ht="22.5" customHeight="1">
      <c r="B26" s="131"/>
      <c r="C26" s="129"/>
      <c r="D26" s="127"/>
      <c r="E26" s="125"/>
      <c r="F26" s="132" t="s">
        <v>193</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sheetData>
  <mergeCells count="50">
    <mergeCell ref="F41:H41"/>
    <mergeCell ref="F42:H42"/>
    <mergeCell ref="F43:H43"/>
    <mergeCell ref="F44:H44"/>
    <mergeCell ref="F35:H35"/>
    <mergeCell ref="F36:H36"/>
    <mergeCell ref="F37:H37"/>
    <mergeCell ref="F38:H38"/>
    <mergeCell ref="F39:H39"/>
    <mergeCell ref="F40:H40"/>
    <mergeCell ref="F34:H34"/>
    <mergeCell ref="F22:H22"/>
    <mergeCell ref="F23:H23"/>
    <mergeCell ref="F24:H24"/>
    <mergeCell ref="F27:H27"/>
    <mergeCell ref="F28:H28"/>
    <mergeCell ref="F29:H29"/>
    <mergeCell ref="F30:H30"/>
    <mergeCell ref="F31:H31"/>
    <mergeCell ref="F32:H32"/>
    <mergeCell ref="F33:H33"/>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B27:B44">
    <cfRule type="expression" dxfId="157" priority="14">
      <formula>#REF!=""</formula>
    </cfRule>
  </conditionalFormatting>
  <conditionalFormatting sqref="D5:D11">
    <cfRule type="expression" dxfId="156" priority="5">
      <formula>#REF!=""</formula>
    </cfRule>
  </conditionalFormatting>
  <conditionalFormatting sqref="D25">
    <cfRule type="expression" dxfId="155" priority="1">
      <formula>#REF!=""</formula>
    </cfRule>
  </conditionalFormatting>
  <conditionalFormatting sqref="D13:E24 D27:E44">
    <cfRule type="expression" dxfId="154" priority="13">
      <formula>#REF!=""</formula>
    </cfRule>
  </conditionalFormatting>
  <conditionalFormatting sqref="E4:E11">
    <cfRule type="cellIs" dxfId="153" priority="6" operator="equal">
      <formula>"x"</formula>
    </cfRule>
    <cfRule type="cellIs" dxfId="152" priority="7" operator="equal">
      <formula>"o"</formula>
    </cfRule>
  </conditionalFormatting>
  <conditionalFormatting sqref="E5:E11 B5:B11">
    <cfRule type="expression" dxfId="151" priority="8">
      <formula>#REF!=""</formula>
    </cfRule>
  </conditionalFormatting>
  <conditionalFormatting sqref="E13:E24 E27:E44 C2:D3">
    <cfRule type="cellIs" dxfId="150" priority="19" operator="equal">
      <formula>"x"</formula>
    </cfRule>
    <cfRule type="cellIs" dxfId="149" priority="20" operator="equal">
      <formula>"o"</formula>
    </cfRule>
  </conditionalFormatting>
  <conditionalFormatting sqref="E25 B13:B25">
    <cfRule type="expression" dxfId="148" priority="4">
      <formula>#REF!=""</formula>
    </cfRule>
  </conditionalFormatting>
  <conditionalFormatting sqref="E25">
    <cfRule type="cellIs" dxfId="147" priority="2" operator="equal">
      <formula>"x"</formula>
    </cfRule>
    <cfRule type="cellIs" dxfId="146" priority="3" operator="equal">
      <formula>"o"</formula>
    </cfRule>
  </conditionalFormatting>
  <dataValidations count="1">
    <dataValidation allowBlank="1" sqref="E5:E11 E27:E44 E13:E25" xr:uid="{80B48C2A-374F-417F-A328-E7B229F920B4}"/>
  </dataValidations>
  <hyperlinks>
    <hyperlink ref="C3" r:id="rId1" xr:uid="{2C6ACE0A-C43F-43B6-B7E0-F257E500073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7E09-2D42-4987-A9D1-64513F80074F}">
  <sheetPr codeName="Sheet22"/>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128</v>
      </c>
      <c r="D2" s="21"/>
      <c r="E2" s="21"/>
      <c r="F2" s="22"/>
      <c r="G2" s="10" t="s">
        <v>42</v>
      </c>
      <c r="H2" s="11">
        <v>46107</v>
      </c>
    </row>
    <row r="3" spans="1:8" ht="22.5" customHeight="1" thickBot="1">
      <c r="B3" s="12" t="s">
        <v>41</v>
      </c>
      <c r="C3" s="45" t="s">
        <v>127</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B13:B43">
    <cfRule type="expression" dxfId="145" priority="9">
      <formula>#REF!=""</formula>
    </cfRule>
  </conditionalFormatting>
  <conditionalFormatting sqref="D5:D11">
    <cfRule type="expression" dxfId="144" priority="1">
      <formula>#REF!=""</formula>
    </cfRule>
  </conditionalFormatting>
  <conditionalFormatting sqref="D13:E43">
    <cfRule type="expression" dxfId="143" priority="7">
      <formula>#REF!=""</formula>
    </cfRule>
  </conditionalFormatting>
  <conditionalFormatting sqref="E4:E11">
    <cfRule type="cellIs" dxfId="142" priority="2" operator="equal">
      <formula>"x"</formula>
    </cfRule>
    <cfRule type="cellIs" dxfId="141" priority="3" operator="equal">
      <formula>"o"</formula>
    </cfRule>
  </conditionalFormatting>
  <conditionalFormatting sqref="E5:E11 B5:B11">
    <cfRule type="expression" dxfId="140" priority="4">
      <formula>#REF!=""</formula>
    </cfRule>
  </conditionalFormatting>
  <conditionalFormatting sqref="E13:E43 C2:D3">
    <cfRule type="cellIs" dxfId="139" priority="14" operator="equal">
      <formula>"x"</formula>
    </cfRule>
    <cfRule type="cellIs" dxfId="138" priority="15" operator="equal">
      <formula>"o"</formula>
    </cfRule>
  </conditionalFormatting>
  <dataValidations count="1">
    <dataValidation allowBlank="1" sqref="E5:E11 E13:E43" xr:uid="{A792C6A5-C0AD-4692-8184-4E2404F56AA5}"/>
  </dataValidations>
  <hyperlinks>
    <hyperlink ref="C3" r:id="rId1" xr:uid="{3041B003-932D-4670-855B-4DA923A50A7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68C0-3804-4DDA-AD70-52E73254FC68}">
  <sheetPr codeName="Sheet23"/>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175</v>
      </c>
      <c r="D2" s="21"/>
      <c r="E2" s="21"/>
      <c r="F2" s="22"/>
      <c r="G2" s="10" t="s">
        <v>42</v>
      </c>
      <c r="H2" s="11">
        <v>46107</v>
      </c>
    </row>
    <row r="3" spans="1:8" ht="22.5" customHeight="1" thickBot="1">
      <c r="B3" s="12" t="s">
        <v>41</v>
      </c>
      <c r="C3" s="45" t="s">
        <v>124</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B13:B43">
    <cfRule type="expression" dxfId="137" priority="9">
      <formula>#REF!=""</formula>
    </cfRule>
  </conditionalFormatting>
  <conditionalFormatting sqref="D5:D11">
    <cfRule type="expression" dxfId="136" priority="1">
      <formula>#REF!=""</formula>
    </cfRule>
  </conditionalFormatting>
  <conditionalFormatting sqref="D13:E43">
    <cfRule type="expression" dxfId="135" priority="8">
      <formula>#REF!=""</formula>
    </cfRule>
  </conditionalFormatting>
  <conditionalFormatting sqref="E4:E11">
    <cfRule type="cellIs" dxfId="134" priority="2" operator="equal">
      <formula>"x"</formula>
    </cfRule>
    <cfRule type="cellIs" dxfId="133" priority="3" operator="equal">
      <formula>"o"</formula>
    </cfRule>
  </conditionalFormatting>
  <conditionalFormatting sqref="E5:E11 B5:B11">
    <cfRule type="expression" dxfId="132" priority="4">
      <formula>#REF!=""</formula>
    </cfRule>
  </conditionalFormatting>
  <conditionalFormatting sqref="E13:E43 C2:D3">
    <cfRule type="cellIs" dxfId="131" priority="19" operator="equal">
      <formula>"x"</formula>
    </cfRule>
    <cfRule type="cellIs" dxfId="130" priority="20" operator="equal">
      <formula>"o"</formula>
    </cfRule>
  </conditionalFormatting>
  <dataValidations count="1">
    <dataValidation allowBlank="1" sqref="E5:E11 E13:E43" xr:uid="{19ABD96E-9E89-41B3-ADE3-20365DE0086C}"/>
  </dataValidations>
  <hyperlinks>
    <hyperlink ref="C3" r:id="rId1" xr:uid="{4322722E-261C-47EF-9509-6074A27FDFE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94D3-A93E-4214-AB27-418AEDC50E1A}">
  <sheetPr codeName="Sheet24"/>
  <dimension ref="A1:H43"/>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176</v>
      </c>
      <c r="D2" s="21"/>
      <c r="E2" s="21"/>
      <c r="F2" s="22"/>
      <c r="G2" s="10" t="s">
        <v>42</v>
      </c>
      <c r="H2" s="11">
        <v>46107</v>
      </c>
    </row>
    <row r="3" spans="1:8" ht="22.5" customHeight="1" thickBot="1">
      <c r="B3" s="12" t="s">
        <v>41</v>
      </c>
      <c r="C3" s="45" t="s">
        <v>144</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F8:H8"/>
    <mergeCell ref="B4:C4"/>
    <mergeCell ref="F4:H4"/>
    <mergeCell ref="F5:H5"/>
    <mergeCell ref="F6:H6"/>
    <mergeCell ref="F7:H7"/>
    <mergeCell ref="B11:B12"/>
    <mergeCell ref="C11:C12"/>
    <mergeCell ref="D11:D12"/>
    <mergeCell ref="E11:E12"/>
    <mergeCell ref="F11:H11"/>
    <mergeCell ref="F12:H12"/>
  </mergeCells>
  <phoneticPr fontId="2"/>
  <conditionalFormatting sqref="B13:B43">
    <cfRule type="expression" dxfId="129" priority="9">
      <formula>#REF!=""</formula>
    </cfRule>
  </conditionalFormatting>
  <conditionalFormatting sqref="D5:D11">
    <cfRule type="expression" dxfId="128" priority="1">
      <formula>#REF!=""</formula>
    </cfRule>
  </conditionalFormatting>
  <conditionalFormatting sqref="D13:E43">
    <cfRule type="expression" dxfId="127" priority="7">
      <formula>#REF!=""</formula>
    </cfRule>
  </conditionalFormatting>
  <conditionalFormatting sqref="E4:E11">
    <cfRule type="cellIs" dxfId="126" priority="2" operator="equal">
      <formula>"x"</formula>
    </cfRule>
    <cfRule type="cellIs" dxfId="125" priority="3" operator="equal">
      <formula>"o"</formula>
    </cfRule>
  </conditionalFormatting>
  <conditionalFormatting sqref="E5:E11 B5:B11">
    <cfRule type="expression" dxfId="124" priority="4">
      <formula>#REF!=""</formula>
    </cfRule>
  </conditionalFormatting>
  <conditionalFormatting sqref="E13:E43 C2:D3">
    <cfRule type="cellIs" dxfId="123" priority="14" operator="equal">
      <formula>"x"</formula>
    </cfRule>
    <cfRule type="cellIs" dxfId="122" priority="15" operator="equal">
      <formula>"o"</formula>
    </cfRule>
  </conditionalFormatting>
  <dataValidations count="1">
    <dataValidation allowBlank="1" sqref="E5:E11 E13:E43" xr:uid="{7FEEE2C1-3A2A-47E7-BC49-143B085CE960}"/>
  </dataValidations>
  <hyperlinks>
    <hyperlink ref="C3" r:id="rId1" xr:uid="{6791111D-31AD-4DC8-A127-DD0BF6019F3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EF1A-0481-4B5A-B2AD-F96C23A4864C}">
  <sheetPr codeName="Sheet34"/>
  <dimension ref="A1:H43"/>
  <sheetViews>
    <sheetView zoomScaleNormal="100"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181</v>
      </c>
      <c r="D2" s="21"/>
      <c r="E2" s="21"/>
      <c r="F2" s="22"/>
      <c r="G2" s="10" t="s">
        <v>42</v>
      </c>
      <c r="H2" s="11">
        <v>46107</v>
      </c>
    </row>
    <row r="3" spans="1:8" ht="22.5" customHeight="1" thickBot="1">
      <c r="B3" s="12" t="s">
        <v>41</v>
      </c>
      <c r="C3" s="45" t="s">
        <v>129</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7" t="str">
        <f>HYPERLINK("https://waic.jp/docs/UNDERSTANDING-WCAG20/navigation-mechanisms-skip", "2.4.1")</f>
        <v>2.4.1</v>
      </c>
      <c r="C25" s="5" t="s">
        <v>21</v>
      </c>
      <c r="D25" s="40" t="s">
        <v>85</v>
      </c>
      <c r="E25" s="37">
        <v>100</v>
      </c>
      <c r="F25" s="137"/>
      <c r="G25" s="137"/>
      <c r="H25" s="138"/>
    </row>
    <row r="26" spans="2:8" ht="22.5" customHeight="1">
      <c r="B26" s="17" t="str">
        <f>HYPERLINK("https://waic.jp/docs/UNDERSTANDING-WCAG20/navigation-mechanisms-title", "2.4.2")</f>
        <v>2.4.2</v>
      </c>
      <c r="C26" s="5" t="s">
        <v>22</v>
      </c>
      <c r="D26" s="40" t="s">
        <v>85</v>
      </c>
      <c r="E26" s="43">
        <v>100</v>
      </c>
      <c r="F26" s="137"/>
      <c r="G26" s="137"/>
      <c r="H26" s="138"/>
    </row>
    <row r="27" spans="2:8" ht="22.5" customHeight="1">
      <c r="B27" s="17" t="str">
        <f>HYPERLINK("https://waic.jp/docs/UNDERSTANDING-WCAG20/navigation-mechanisms-focus-order", "2.4.3")</f>
        <v>2.4.3</v>
      </c>
      <c r="C27" s="5" t="s">
        <v>23</v>
      </c>
      <c r="D27" s="40" t="s">
        <v>85</v>
      </c>
      <c r="E27" s="43">
        <v>100</v>
      </c>
      <c r="F27" s="137"/>
      <c r="G27" s="137"/>
      <c r="H27" s="138"/>
    </row>
    <row r="28" spans="2:8" ht="22.5" customHeight="1">
      <c r="B28" s="17" t="str">
        <f>HYPERLINK("https://waic.jp/docs/UNDERSTANDING-WCAG20/navigation-mechanisms-refs", "2.4.4")</f>
        <v>2.4.4</v>
      </c>
      <c r="C28" s="5" t="s">
        <v>24</v>
      </c>
      <c r="D28" s="40" t="s">
        <v>85</v>
      </c>
      <c r="E28" s="43">
        <v>100</v>
      </c>
      <c r="F28" s="137"/>
      <c r="G28" s="137"/>
      <c r="H28" s="138"/>
    </row>
    <row r="29" spans="2:8" ht="22.5" customHeight="1">
      <c r="B29" s="17" t="str">
        <f>HYPERLINK("https://waic.jp/docs/UNDERSTANDING-WCAG20/navigation-mechanisms-mult-loc", "2.4.5")</f>
        <v>2.4.5</v>
      </c>
      <c r="C29" s="5" t="s">
        <v>25</v>
      </c>
      <c r="D29" s="40" t="s">
        <v>86</v>
      </c>
      <c r="E29" s="43">
        <v>100</v>
      </c>
      <c r="F29" s="137"/>
      <c r="G29" s="137"/>
      <c r="H29" s="138"/>
    </row>
    <row r="30" spans="2:8" ht="22.5" customHeight="1">
      <c r="B30" s="17" t="str">
        <f>HYPERLINK("https://waic.jp/docs/UNDERSTANDING-WCAG20/navigation-mechanisms-descriptive", "2.4.6")</f>
        <v>2.4.6</v>
      </c>
      <c r="C30" s="5" t="s">
        <v>26</v>
      </c>
      <c r="D30" s="40" t="s">
        <v>86</v>
      </c>
      <c r="E30" s="43">
        <v>100</v>
      </c>
      <c r="F30" s="137"/>
      <c r="G30" s="137"/>
      <c r="H30" s="138"/>
    </row>
    <row r="31" spans="2:8" ht="22.5" customHeight="1">
      <c r="B31" s="17" t="str">
        <f>HYPERLINK("https://waic.jp/docs/UNDERSTANDING-WCAG20/navigation-mechanisms-focus-visible", "2.4.7")</f>
        <v>2.4.7</v>
      </c>
      <c r="C31" s="5" t="s">
        <v>27</v>
      </c>
      <c r="D31" s="40" t="s">
        <v>86</v>
      </c>
      <c r="E31" s="43">
        <v>100</v>
      </c>
      <c r="F31" s="137"/>
      <c r="G31" s="137"/>
      <c r="H31" s="138"/>
    </row>
    <row r="32" spans="2:8" ht="22.5" customHeight="1">
      <c r="B32" s="17" t="str">
        <f>HYPERLINK("https://waic.jp/docs/UNDERSTANDING-WCAG20/meaning-doc-lang-id", "3.1.1")</f>
        <v>3.1.1</v>
      </c>
      <c r="C32" s="5" t="s">
        <v>28</v>
      </c>
      <c r="D32" s="40" t="s">
        <v>85</v>
      </c>
      <c r="E32" s="43">
        <v>100</v>
      </c>
      <c r="F32" s="137"/>
      <c r="G32" s="137"/>
      <c r="H32" s="138"/>
    </row>
    <row r="33" spans="2:8" ht="22.5" customHeight="1">
      <c r="B33" s="17" t="str">
        <f>HYPERLINK("https://waic.jp/docs/UNDERSTANDING-WCAG20/meaning-other-lang-id", "3.1.2")</f>
        <v>3.1.2</v>
      </c>
      <c r="C33" s="5" t="s">
        <v>29</v>
      </c>
      <c r="D33" s="40" t="s">
        <v>86</v>
      </c>
      <c r="E33" s="43">
        <v>100</v>
      </c>
      <c r="F33" s="137"/>
      <c r="G33" s="137"/>
      <c r="H33" s="138"/>
    </row>
    <row r="34" spans="2:8" ht="22.5" customHeight="1">
      <c r="B34" s="17" t="str">
        <f>HYPERLINK("https://waic.jp/docs/UNDERSTANDING-WCAG20/consistent-behavior-receive-focus", "3.2.1")</f>
        <v>3.2.1</v>
      </c>
      <c r="C34" s="5" t="s">
        <v>30</v>
      </c>
      <c r="D34" s="40" t="s">
        <v>85</v>
      </c>
      <c r="E34" s="43">
        <v>100</v>
      </c>
      <c r="F34" s="137"/>
      <c r="G34" s="137"/>
      <c r="H34" s="138"/>
    </row>
    <row r="35" spans="2:8" ht="22.5" customHeight="1">
      <c r="B35" s="17" t="str">
        <f>HYPERLINK("https://waic.jp/docs/UNDERSTANDING-WCAG20/consistent-behavior-unpredictable-change", "3.2.2")</f>
        <v>3.2.2</v>
      </c>
      <c r="C35" s="5" t="s">
        <v>31</v>
      </c>
      <c r="D35" s="40" t="s">
        <v>85</v>
      </c>
      <c r="E35" s="43">
        <v>100</v>
      </c>
      <c r="F35" s="137"/>
      <c r="G35" s="137"/>
      <c r="H35" s="138"/>
    </row>
    <row r="36" spans="2:8" ht="22.5" customHeight="1">
      <c r="B36" s="17" t="str">
        <f>HYPERLINK("https://waic.jp/docs/UNDERSTANDING-WCAG20/consistent-behavior-consistent-locations", "3.2.3")</f>
        <v>3.2.3</v>
      </c>
      <c r="C36" s="5" t="s">
        <v>32</v>
      </c>
      <c r="D36" s="40" t="s">
        <v>86</v>
      </c>
      <c r="E36" s="43">
        <v>100</v>
      </c>
      <c r="F36" s="137"/>
      <c r="G36" s="137"/>
      <c r="H36" s="138"/>
    </row>
    <row r="37" spans="2:8" ht="22.5" customHeight="1">
      <c r="B37" s="17" t="str">
        <f>HYPERLINK("https://waic.jp/docs/UNDERSTANDING-WCAG20/consistent-behavior-consistent-functionality", "3.2.4")</f>
        <v>3.2.4</v>
      </c>
      <c r="C37" s="5" t="s">
        <v>33</v>
      </c>
      <c r="D37" s="40" t="s">
        <v>86</v>
      </c>
      <c r="E37" s="43">
        <v>100</v>
      </c>
      <c r="F37" s="137"/>
      <c r="G37" s="137"/>
      <c r="H37" s="138"/>
    </row>
    <row r="38" spans="2:8" ht="22.5" customHeight="1">
      <c r="B38" s="17" t="str">
        <f>HYPERLINK("https://waic.jp/docs/UNDERSTANDING-WCAG20/minimize-error-identified", "3.3.1")</f>
        <v>3.3.1</v>
      </c>
      <c r="C38" s="5" t="s">
        <v>34</v>
      </c>
      <c r="D38" s="40" t="s">
        <v>85</v>
      </c>
      <c r="E38" s="43">
        <v>100</v>
      </c>
      <c r="F38" s="137"/>
      <c r="G38" s="137"/>
      <c r="H38" s="138"/>
    </row>
    <row r="39" spans="2:8" ht="22.5" customHeight="1">
      <c r="B39" s="17" t="str">
        <f>HYPERLINK("https://waic.jp/docs/UNDERSTANDING-WCAG20/minimize-error-cues", "3.3.2")</f>
        <v>3.3.2</v>
      </c>
      <c r="C39" s="5" t="s">
        <v>35</v>
      </c>
      <c r="D39" s="40" t="s">
        <v>85</v>
      </c>
      <c r="E39" s="43">
        <v>100</v>
      </c>
      <c r="F39" s="137"/>
      <c r="G39" s="137"/>
      <c r="H39" s="138"/>
    </row>
    <row r="40" spans="2:8" ht="22.5" customHeight="1">
      <c r="B40" s="17" t="str">
        <f>HYPERLINK("https://waic.jp/docs/UNDERSTANDING-WCAG20/minimize-error-suggestions", "3.3.3")</f>
        <v>3.3.3</v>
      </c>
      <c r="C40" s="5" t="s">
        <v>36</v>
      </c>
      <c r="D40" s="40" t="s">
        <v>86</v>
      </c>
      <c r="E40" s="43">
        <v>100</v>
      </c>
      <c r="F40" s="137"/>
      <c r="G40" s="137"/>
      <c r="H40" s="138"/>
    </row>
    <row r="41" spans="2:8" ht="22.5" customHeight="1">
      <c r="B41" s="17" t="str">
        <f>HYPERLINK("https://waic.jp/docs/UNDERSTANDING-WCAG20/minimize-error-reversible", "3.3.4")</f>
        <v>3.3.4</v>
      </c>
      <c r="C41" s="5" t="s">
        <v>37</v>
      </c>
      <c r="D41" s="40" t="s">
        <v>86</v>
      </c>
      <c r="E41" s="43">
        <v>100</v>
      </c>
      <c r="F41" s="137"/>
      <c r="G41" s="137"/>
      <c r="H41" s="138"/>
    </row>
    <row r="42" spans="2:8" ht="22.5" customHeight="1">
      <c r="B42" s="17" t="str">
        <f>HYPERLINK("https://waic.jp/docs/UNDERSTANDING-WCAG20/ensure-compat-parses", "4.1.1")</f>
        <v>4.1.1</v>
      </c>
      <c r="C42" s="5" t="s">
        <v>38</v>
      </c>
      <c r="D42" s="40" t="s">
        <v>85</v>
      </c>
      <c r="E42" s="43">
        <v>100</v>
      </c>
      <c r="F42" s="137"/>
      <c r="G42" s="137"/>
      <c r="H42" s="138"/>
    </row>
    <row r="43" spans="2:8" ht="22.5" customHeight="1" thickBot="1">
      <c r="B43" s="18" t="str">
        <f>HYPERLINK("https://waic.jp/docs/UNDERSTANDING-WCAG20/ensure-compat-rsv", "4.1.2")</f>
        <v>4.1.2</v>
      </c>
      <c r="C43" s="19" t="s">
        <v>39</v>
      </c>
      <c r="D43" s="14" t="s">
        <v>85</v>
      </c>
      <c r="E43" s="44">
        <v>100</v>
      </c>
      <c r="F43" s="145"/>
      <c r="G43" s="145"/>
      <c r="H43" s="146"/>
    </row>
  </sheetData>
  <mergeCells count="45">
    <mergeCell ref="F40:H40"/>
    <mergeCell ref="F41:H41"/>
    <mergeCell ref="F42:H42"/>
    <mergeCell ref="F43:H43"/>
    <mergeCell ref="F34:H34"/>
    <mergeCell ref="F35:H35"/>
    <mergeCell ref="F36:H36"/>
    <mergeCell ref="F37:H37"/>
    <mergeCell ref="F38:H38"/>
    <mergeCell ref="F39:H39"/>
    <mergeCell ref="F33:H33"/>
    <mergeCell ref="F22:H22"/>
    <mergeCell ref="F23:H23"/>
    <mergeCell ref="F24:H24"/>
    <mergeCell ref="F25:H25"/>
    <mergeCell ref="F26:H26"/>
    <mergeCell ref="F27:H27"/>
    <mergeCell ref="F28:H28"/>
    <mergeCell ref="F29:H29"/>
    <mergeCell ref="F30:H30"/>
    <mergeCell ref="F31:H31"/>
    <mergeCell ref="F32:H32"/>
    <mergeCell ref="F21:H21"/>
    <mergeCell ref="F9:H9"/>
    <mergeCell ref="F10:H10"/>
    <mergeCell ref="F13:H13"/>
    <mergeCell ref="F14:H14"/>
    <mergeCell ref="F15:H15"/>
    <mergeCell ref="F16:H16"/>
    <mergeCell ref="F17:H17"/>
    <mergeCell ref="F18:H18"/>
    <mergeCell ref="F19:H19"/>
    <mergeCell ref="F20:H20"/>
    <mergeCell ref="B4:C4"/>
    <mergeCell ref="F4:H4"/>
    <mergeCell ref="F5:H5"/>
    <mergeCell ref="F6:H6"/>
    <mergeCell ref="F7:H7"/>
    <mergeCell ref="F8:H8"/>
    <mergeCell ref="B11:B12"/>
    <mergeCell ref="C11:C12"/>
    <mergeCell ref="D11:D12"/>
    <mergeCell ref="E11:E12"/>
    <mergeCell ref="F11:H11"/>
    <mergeCell ref="F12:H12"/>
  </mergeCells>
  <phoneticPr fontId="2"/>
  <conditionalFormatting sqref="B13:B43">
    <cfRule type="expression" dxfId="121" priority="9">
      <formula>#REF!=""</formula>
    </cfRule>
  </conditionalFormatting>
  <conditionalFormatting sqref="D5:D11">
    <cfRule type="expression" dxfId="120" priority="1">
      <formula>#REF!=""</formula>
    </cfRule>
  </conditionalFormatting>
  <conditionalFormatting sqref="D13:E43">
    <cfRule type="expression" dxfId="119" priority="7">
      <formula>#REF!=""</formula>
    </cfRule>
  </conditionalFormatting>
  <conditionalFormatting sqref="E4:E11">
    <cfRule type="cellIs" dxfId="118" priority="2" operator="equal">
      <formula>"x"</formula>
    </cfRule>
    <cfRule type="cellIs" dxfId="117" priority="3" operator="equal">
      <formula>"o"</formula>
    </cfRule>
  </conditionalFormatting>
  <conditionalFormatting sqref="E5:E11 B5:B11">
    <cfRule type="expression" dxfId="116" priority="4">
      <formula>#REF!=""</formula>
    </cfRule>
  </conditionalFormatting>
  <conditionalFormatting sqref="E13:E43 C2:D3">
    <cfRule type="cellIs" dxfId="115" priority="10" operator="equal">
      <formula>"x"</formula>
    </cfRule>
    <cfRule type="cellIs" dxfId="114" priority="11" operator="equal">
      <formula>"o"</formula>
    </cfRule>
  </conditionalFormatting>
  <dataValidations count="1">
    <dataValidation allowBlank="1" sqref="E5:E11 E13:E43" xr:uid="{9903CBFB-7B4A-48EC-B2FF-425D007D1C1C}"/>
  </dataValidations>
  <hyperlinks>
    <hyperlink ref="C3" r:id="rId1" xr:uid="{2183FA1A-CCDE-4D4C-99E0-68B46AFCD44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3CA4-A3F7-44E9-B791-C288DF803F12}">
  <sheetPr codeName="Sheet25"/>
  <dimension ref="A1:H44"/>
  <sheetViews>
    <sheetView zoomScaleNormal="100"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120</v>
      </c>
      <c r="D2" s="21"/>
      <c r="E2" s="21"/>
      <c r="F2" s="22"/>
      <c r="G2" s="10" t="s">
        <v>42</v>
      </c>
      <c r="H2" s="11">
        <v>46107</v>
      </c>
    </row>
    <row r="3" spans="1:8" ht="22.5" customHeight="1" thickBot="1">
      <c r="B3" s="12" t="s">
        <v>41</v>
      </c>
      <c r="C3" s="45" t="s">
        <v>177</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96</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192</v>
      </c>
      <c r="G25" s="143"/>
      <c r="H25" s="144"/>
    </row>
    <row r="26" spans="2:8" ht="22.5" customHeight="1">
      <c r="B26" s="131"/>
      <c r="C26" s="129"/>
      <c r="D26" s="127"/>
      <c r="E26" s="125"/>
      <c r="F26" s="132" t="s">
        <v>193</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sheetData>
  <mergeCells count="50">
    <mergeCell ref="F8:H8"/>
    <mergeCell ref="B4:C4"/>
    <mergeCell ref="F4:H4"/>
    <mergeCell ref="F5:H5"/>
    <mergeCell ref="F6:H6"/>
    <mergeCell ref="F7:H7"/>
    <mergeCell ref="F21:H21"/>
    <mergeCell ref="F9:H9"/>
    <mergeCell ref="F10:H10"/>
    <mergeCell ref="F13:H13"/>
    <mergeCell ref="F14:H14"/>
    <mergeCell ref="F15:H15"/>
    <mergeCell ref="F16:H16"/>
    <mergeCell ref="F17:H17"/>
    <mergeCell ref="F18:H18"/>
    <mergeCell ref="F19:H19"/>
    <mergeCell ref="F20:H20"/>
    <mergeCell ref="F34:H34"/>
    <mergeCell ref="F22:H22"/>
    <mergeCell ref="F23:H23"/>
    <mergeCell ref="F24:H24"/>
    <mergeCell ref="F27:H27"/>
    <mergeCell ref="F28:H28"/>
    <mergeCell ref="F29:H29"/>
    <mergeCell ref="F30:H30"/>
    <mergeCell ref="F31:H31"/>
    <mergeCell ref="F32:H32"/>
    <mergeCell ref="F33:H33"/>
    <mergeCell ref="F41:H41"/>
    <mergeCell ref="F42:H42"/>
    <mergeCell ref="F43:H43"/>
    <mergeCell ref="F44:H44"/>
    <mergeCell ref="F35:H35"/>
    <mergeCell ref="F36:H36"/>
    <mergeCell ref="F37:H37"/>
    <mergeCell ref="F38:H38"/>
    <mergeCell ref="F39:H39"/>
    <mergeCell ref="F40:H40"/>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B27:B44">
    <cfRule type="expression" dxfId="113" priority="18">
      <formula>#REF!=""</formula>
    </cfRule>
  </conditionalFormatting>
  <conditionalFormatting sqref="D5:D11">
    <cfRule type="expression" dxfId="112" priority="5">
      <formula>#REF!=""</formula>
    </cfRule>
  </conditionalFormatting>
  <conditionalFormatting sqref="D25">
    <cfRule type="expression" dxfId="111" priority="1">
      <formula>#REF!=""</formula>
    </cfRule>
  </conditionalFormatting>
  <conditionalFormatting sqref="D13:E24 D27:E44">
    <cfRule type="expression" dxfId="110" priority="17">
      <formula>#REF!=""</formula>
    </cfRule>
  </conditionalFormatting>
  <conditionalFormatting sqref="E4:E11">
    <cfRule type="cellIs" dxfId="109" priority="6" operator="equal">
      <formula>"x"</formula>
    </cfRule>
    <cfRule type="cellIs" dxfId="108" priority="7" operator="equal">
      <formula>"o"</formula>
    </cfRule>
  </conditionalFormatting>
  <conditionalFormatting sqref="E5:E11 B5:B11">
    <cfRule type="expression" dxfId="107" priority="8">
      <formula>#REF!=""</formula>
    </cfRule>
  </conditionalFormatting>
  <conditionalFormatting sqref="E13:E24 E27:E44 C2:D3">
    <cfRule type="cellIs" dxfId="106" priority="19" operator="equal">
      <formula>"x"</formula>
    </cfRule>
    <cfRule type="cellIs" dxfId="105" priority="20" operator="equal">
      <formula>"o"</formula>
    </cfRule>
  </conditionalFormatting>
  <conditionalFormatting sqref="E25 B13:B25">
    <cfRule type="expression" dxfId="104" priority="4">
      <formula>#REF!=""</formula>
    </cfRule>
  </conditionalFormatting>
  <conditionalFormatting sqref="E25">
    <cfRule type="cellIs" dxfId="103" priority="2" operator="equal">
      <formula>"x"</formula>
    </cfRule>
    <cfRule type="cellIs" dxfId="102" priority="3" operator="equal">
      <formula>"o"</formula>
    </cfRule>
  </conditionalFormatting>
  <dataValidations count="1">
    <dataValidation allowBlank="1" sqref="E5:E11 E13:E25 E27:E44" xr:uid="{D00E5BAA-06CF-4484-B5B4-674C6D4E49F5}"/>
  </dataValidations>
  <hyperlinks>
    <hyperlink ref="C3" r:id="rId1" xr:uid="{4945B186-5E2F-44F8-9C2A-BCCCC51C25D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99F4-5B7F-4B3A-951C-DD4039B5A25B}">
  <sheetPr codeName="Sheet26"/>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182</v>
      </c>
      <c r="D2" s="21"/>
      <c r="E2" s="21"/>
      <c r="F2" s="22"/>
      <c r="G2" s="10" t="s">
        <v>42</v>
      </c>
      <c r="H2" s="11">
        <v>46107</v>
      </c>
    </row>
    <row r="3" spans="1:8" ht="22.5" customHeight="1" thickBot="1">
      <c r="B3" s="12" t="s">
        <v>41</v>
      </c>
      <c r="C3" s="45" t="s">
        <v>154</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sheetData>
  <mergeCells count="50">
    <mergeCell ref="F8:H8"/>
    <mergeCell ref="B4:C4"/>
    <mergeCell ref="F4:H4"/>
    <mergeCell ref="F5:H5"/>
    <mergeCell ref="F6:H6"/>
    <mergeCell ref="F7:H7"/>
    <mergeCell ref="F21:H21"/>
    <mergeCell ref="F9:H9"/>
    <mergeCell ref="F10:H10"/>
    <mergeCell ref="F13:H13"/>
    <mergeCell ref="F14:H14"/>
    <mergeCell ref="F15:H15"/>
    <mergeCell ref="F16:H16"/>
    <mergeCell ref="F17:H17"/>
    <mergeCell ref="F18:H18"/>
    <mergeCell ref="F19:H19"/>
    <mergeCell ref="F20:H20"/>
    <mergeCell ref="F34:H34"/>
    <mergeCell ref="F22:H22"/>
    <mergeCell ref="F23:H23"/>
    <mergeCell ref="F24:H24"/>
    <mergeCell ref="F27:H27"/>
    <mergeCell ref="F28:H28"/>
    <mergeCell ref="F29:H29"/>
    <mergeCell ref="F30:H30"/>
    <mergeCell ref="F31:H31"/>
    <mergeCell ref="F32:H32"/>
    <mergeCell ref="F33:H33"/>
    <mergeCell ref="F41:H41"/>
    <mergeCell ref="F42:H42"/>
    <mergeCell ref="F43:H43"/>
    <mergeCell ref="F44:H44"/>
    <mergeCell ref="F35:H35"/>
    <mergeCell ref="F36:H36"/>
    <mergeCell ref="F37:H37"/>
    <mergeCell ref="F38:H38"/>
    <mergeCell ref="F39:H39"/>
    <mergeCell ref="F40:H40"/>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B27:B44">
    <cfRule type="expression" dxfId="101" priority="17">
      <formula>#REF!=""</formula>
    </cfRule>
  </conditionalFormatting>
  <conditionalFormatting sqref="D5:D11">
    <cfRule type="expression" dxfId="100" priority="5">
      <formula>#REF!=""</formula>
    </cfRule>
  </conditionalFormatting>
  <conditionalFormatting sqref="D25">
    <cfRule type="expression" dxfId="99" priority="1">
      <formula>#REF!=""</formula>
    </cfRule>
  </conditionalFormatting>
  <conditionalFormatting sqref="D13:E24 D27:E44">
    <cfRule type="expression" dxfId="98" priority="16">
      <formula>#REF!=""</formula>
    </cfRule>
  </conditionalFormatting>
  <conditionalFormatting sqref="E4:E11">
    <cfRule type="cellIs" dxfId="97" priority="6" operator="equal">
      <formula>"x"</formula>
    </cfRule>
    <cfRule type="cellIs" dxfId="96" priority="7" operator="equal">
      <formula>"o"</formula>
    </cfRule>
  </conditionalFormatting>
  <conditionalFormatting sqref="E5:E11 B5:B11">
    <cfRule type="expression" dxfId="95" priority="8">
      <formula>#REF!=""</formula>
    </cfRule>
  </conditionalFormatting>
  <conditionalFormatting sqref="E13:E24 E27:E44 C2:D3">
    <cfRule type="cellIs" dxfId="94" priority="25" operator="equal">
      <formula>"x"</formula>
    </cfRule>
    <cfRule type="cellIs" dxfId="93" priority="26" operator="equal">
      <formula>"o"</formula>
    </cfRule>
  </conditionalFormatting>
  <conditionalFormatting sqref="E25 B13:B25">
    <cfRule type="expression" dxfId="92" priority="4">
      <formula>#REF!=""</formula>
    </cfRule>
  </conditionalFormatting>
  <conditionalFormatting sqref="E25">
    <cfRule type="cellIs" dxfId="91" priority="2" operator="equal">
      <formula>"x"</formula>
    </cfRule>
    <cfRule type="cellIs" dxfId="90" priority="3" operator="equal">
      <formula>"o"</formula>
    </cfRule>
  </conditionalFormatting>
  <dataValidations count="1">
    <dataValidation allowBlank="1" sqref="E5:E11 E13:E25 E27:E44" xr:uid="{96EAB1E3-E632-4A9B-8D05-592ACDFB7B4C}"/>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F67C-82CF-4FDA-9591-C41AF4745ED1}">
  <dimension ref="B1:H44"/>
  <sheetViews>
    <sheetView zoomScaleNormal="100"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210</v>
      </c>
      <c r="D2" s="21"/>
      <c r="E2" s="21"/>
      <c r="F2" s="22"/>
      <c r="G2" s="10" t="s">
        <v>42</v>
      </c>
      <c r="H2" s="11">
        <v>46107</v>
      </c>
    </row>
    <row r="3" spans="2:8" ht="22.5" customHeight="1" thickBot="1">
      <c r="B3" s="12" t="s">
        <v>41</v>
      </c>
      <c r="C3" s="45" t="s">
        <v>213</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36">
        <v>100</v>
      </c>
      <c r="F5" s="141"/>
      <c r="G5" s="141"/>
      <c r="H5" s="142"/>
    </row>
    <row r="6" spans="2:8" ht="22.5" customHeight="1">
      <c r="B6" s="17" t="str">
        <f>HYPERLINK("https://waic.jp/docs/UNDERSTANDING-WCAG20/media-equiv-av-only-alt", "1.2.1")</f>
        <v>1.2.1</v>
      </c>
      <c r="C6" s="5" t="s">
        <v>3</v>
      </c>
      <c r="D6" s="40" t="s">
        <v>85</v>
      </c>
      <c r="E6" s="37">
        <v>100</v>
      </c>
      <c r="F6" s="137"/>
      <c r="G6" s="137"/>
      <c r="H6" s="138"/>
    </row>
    <row r="7" spans="2:8" ht="22.5" customHeight="1">
      <c r="B7" s="17" t="str">
        <f>HYPERLINK("https://waic.jp/docs/UNDERSTANDING-WCAG20/media-equiv-captions", "1.2.2")</f>
        <v>1.2.2</v>
      </c>
      <c r="C7" s="5" t="s">
        <v>4</v>
      </c>
      <c r="D7" s="40" t="s">
        <v>85</v>
      </c>
      <c r="E7" s="37">
        <v>100</v>
      </c>
      <c r="F7" s="137"/>
      <c r="G7" s="137"/>
      <c r="H7" s="138"/>
    </row>
    <row r="8" spans="2:8" ht="22.5" customHeight="1">
      <c r="B8" s="17" t="str">
        <f>HYPERLINK("https://waic.jp/docs/UNDERSTANDING-WCAG20/media-equiv-audio-desc", "1.2.3")</f>
        <v>1.2.3</v>
      </c>
      <c r="C8" s="5" t="s">
        <v>5</v>
      </c>
      <c r="D8" s="40" t="s">
        <v>85</v>
      </c>
      <c r="E8" s="37">
        <v>100</v>
      </c>
      <c r="F8" s="137"/>
      <c r="G8" s="137"/>
      <c r="H8" s="138"/>
    </row>
    <row r="9" spans="2:8" ht="22.5" customHeight="1">
      <c r="B9" s="17" t="str">
        <f>HYPERLINK("https://waic.jp/docs/UNDERSTANDING-WCAG20/media-equiv-real-time-captions", "1.2.4")</f>
        <v>1.2.4</v>
      </c>
      <c r="C9" s="5" t="s">
        <v>6</v>
      </c>
      <c r="D9" s="40" t="s">
        <v>86</v>
      </c>
      <c r="E9" s="37">
        <v>100</v>
      </c>
      <c r="F9" s="137"/>
      <c r="G9" s="137"/>
      <c r="H9" s="138"/>
    </row>
    <row r="10" spans="2:8" ht="22.5" customHeight="1">
      <c r="B10" s="17" t="str">
        <f>HYPERLINK("https://waic.jp/docs/UNDERSTANDING-WCAG20/media-equiv-audio-desc-only", "1.2.5")</f>
        <v>1.2.5</v>
      </c>
      <c r="C10" s="5" t="s">
        <v>7</v>
      </c>
      <c r="D10" s="40" t="s">
        <v>86</v>
      </c>
      <c r="E10" s="37">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37">
        <v>100</v>
      </c>
      <c r="F13" s="137"/>
      <c r="G13" s="137"/>
      <c r="H13" s="138"/>
    </row>
    <row r="14" spans="2:8" ht="22.5" customHeight="1">
      <c r="B14" s="17" t="str">
        <f>HYPERLINK("https://waic.jp/docs/UNDERSTANDING-WCAG20/content-structure-separation-understanding", "1.3.3")</f>
        <v>1.3.3</v>
      </c>
      <c r="C14" s="5" t="s">
        <v>10</v>
      </c>
      <c r="D14" s="40" t="s">
        <v>85</v>
      </c>
      <c r="E14" s="37">
        <v>100</v>
      </c>
      <c r="F14" s="137"/>
      <c r="G14" s="137"/>
      <c r="H14" s="138"/>
    </row>
    <row r="15" spans="2:8" ht="22.5" customHeight="1">
      <c r="B15" s="17" t="str">
        <f>HYPERLINK("https://waic.jp/docs/UNDERSTANDING-WCAG20/visual-audio-contrast-without-color", "1.4.1")</f>
        <v>1.4.1</v>
      </c>
      <c r="C15" s="5" t="s">
        <v>11</v>
      </c>
      <c r="D15" s="40" t="s">
        <v>85</v>
      </c>
      <c r="E15" s="37">
        <v>100</v>
      </c>
      <c r="F15" s="137"/>
      <c r="G15" s="137"/>
      <c r="H15" s="138"/>
    </row>
    <row r="16" spans="2: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9:H9"/>
    <mergeCell ref="F10:H10"/>
    <mergeCell ref="B11:B12"/>
    <mergeCell ref="C11:C12"/>
    <mergeCell ref="D11:D12"/>
    <mergeCell ref="E11:E12"/>
    <mergeCell ref="F11:H11"/>
    <mergeCell ref="F12:H12"/>
    <mergeCell ref="F24:H24"/>
    <mergeCell ref="F13:H13"/>
    <mergeCell ref="F14:H14"/>
    <mergeCell ref="F15:H15"/>
    <mergeCell ref="F16:H16"/>
    <mergeCell ref="F17:H17"/>
    <mergeCell ref="F18:H18"/>
    <mergeCell ref="F19:H19"/>
    <mergeCell ref="F20:H20"/>
    <mergeCell ref="F21:H21"/>
    <mergeCell ref="F22:H22"/>
    <mergeCell ref="F23:H23"/>
    <mergeCell ref="F32:H32"/>
    <mergeCell ref="B25:B26"/>
    <mergeCell ref="C25:C26"/>
    <mergeCell ref="D25:D26"/>
    <mergeCell ref="E25:E26"/>
    <mergeCell ref="F25:H25"/>
    <mergeCell ref="F26:H26"/>
    <mergeCell ref="F27:H27"/>
    <mergeCell ref="F28:H28"/>
    <mergeCell ref="F29:H29"/>
    <mergeCell ref="F30:H30"/>
    <mergeCell ref="F31:H31"/>
    <mergeCell ref="F44:H44"/>
    <mergeCell ref="F33:H33"/>
    <mergeCell ref="F34:H34"/>
    <mergeCell ref="F35:H35"/>
    <mergeCell ref="F36:H36"/>
    <mergeCell ref="F37:H37"/>
    <mergeCell ref="F38:H38"/>
    <mergeCell ref="F39:H39"/>
    <mergeCell ref="F40:H40"/>
    <mergeCell ref="F41:H41"/>
    <mergeCell ref="F42:H42"/>
    <mergeCell ref="F43:H43"/>
  </mergeCells>
  <phoneticPr fontId="2"/>
  <conditionalFormatting sqref="C2:D3">
    <cfRule type="cellIs" dxfId="296" priority="5" operator="equal">
      <formula>"x"</formula>
    </cfRule>
    <cfRule type="cellIs" dxfId="295" priority="6" operator="equal">
      <formula>"o"</formula>
    </cfRule>
  </conditionalFormatting>
  <conditionalFormatting sqref="D5:D11 D13:D25 D27:D44">
    <cfRule type="expression" dxfId="294" priority="1">
      <formula>#REF!=""</formula>
    </cfRule>
  </conditionalFormatting>
  <conditionalFormatting sqref="E4:E11 E13:E25 E27:E44">
    <cfRule type="cellIs" dxfId="293" priority="2" operator="equal">
      <formula>"x"</formula>
    </cfRule>
    <cfRule type="cellIs" dxfId="292" priority="3" operator="equal">
      <formula>"o"</formula>
    </cfRule>
  </conditionalFormatting>
  <conditionalFormatting sqref="E5:E11 E13:E25 E27:E44 B5:B11 B13:B25 B27:B44">
    <cfRule type="expression" dxfId="291" priority="4">
      <formula>#REF!=""</formula>
    </cfRule>
  </conditionalFormatting>
  <dataValidations count="1">
    <dataValidation allowBlank="1" sqref="E27:E44 E5:E11 E13:E25" xr:uid="{1067D79A-4449-4772-A7F6-771E7FC60F1B}"/>
  </dataValidations>
  <hyperlinks>
    <hyperlink ref="C3" r:id="rId1" xr:uid="{37127711-0160-4EE0-B839-5BC94D2A8D4D}"/>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8EBE-2A40-41FA-856C-0710053B4FCA}">
  <sheetPr codeName="Sheet27"/>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132</v>
      </c>
      <c r="D2" s="21"/>
      <c r="E2" s="21"/>
      <c r="F2" s="22"/>
      <c r="G2" s="10" t="s">
        <v>42</v>
      </c>
      <c r="H2" s="11">
        <v>46107</v>
      </c>
    </row>
    <row r="3" spans="1:8" ht="22.5" customHeight="1" thickBot="1">
      <c r="B3" s="12" t="s">
        <v>41</v>
      </c>
      <c r="C3" s="45" t="s">
        <v>153</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42">
        <v>100</v>
      </c>
      <c r="F5" s="141"/>
      <c r="G5" s="141"/>
      <c r="H5" s="142"/>
    </row>
    <row r="6" spans="1:8" ht="22.5" customHeight="1">
      <c r="B6" s="17" t="str">
        <f>HYPERLINK("https://waic.jp/docs/UNDERSTANDING-WCAG20/media-equiv-av-only-alt", "1.2.1")</f>
        <v>1.2.1</v>
      </c>
      <c r="C6" s="5" t="s">
        <v>3</v>
      </c>
      <c r="D6" s="40" t="s">
        <v>85</v>
      </c>
      <c r="E6" s="43">
        <v>100</v>
      </c>
      <c r="F6" s="137"/>
      <c r="G6" s="137"/>
      <c r="H6" s="138"/>
    </row>
    <row r="7" spans="1:8" ht="22.5" customHeight="1">
      <c r="B7" s="17" t="str">
        <f>HYPERLINK("https://waic.jp/docs/UNDERSTANDING-WCAG20/media-equiv-captions", "1.2.2")</f>
        <v>1.2.2</v>
      </c>
      <c r="C7" s="5" t="s">
        <v>4</v>
      </c>
      <c r="D7" s="40" t="s">
        <v>85</v>
      </c>
      <c r="E7" s="43">
        <v>100</v>
      </c>
      <c r="F7" s="137"/>
      <c r="G7" s="137"/>
      <c r="H7" s="138"/>
    </row>
    <row r="8" spans="1:8" ht="22.5" customHeight="1">
      <c r="B8" s="17" t="str">
        <f>HYPERLINK("https://waic.jp/docs/UNDERSTANDING-WCAG20/media-equiv-audio-desc", "1.2.3")</f>
        <v>1.2.3</v>
      </c>
      <c r="C8" s="5" t="s">
        <v>5</v>
      </c>
      <c r="D8" s="40" t="s">
        <v>85</v>
      </c>
      <c r="E8" s="43">
        <v>100</v>
      </c>
      <c r="F8" s="137"/>
      <c r="G8" s="137"/>
      <c r="H8" s="138"/>
    </row>
    <row r="9" spans="1:8" ht="22.5" customHeight="1">
      <c r="B9" s="17" t="str">
        <f>HYPERLINK("https://waic.jp/docs/UNDERSTANDING-WCAG20/media-equiv-real-time-captions", "1.2.4")</f>
        <v>1.2.4</v>
      </c>
      <c r="C9" s="5" t="s">
        <v>6</v>
      </c>
      <c r="D9" s="40" t="s">
        <v>86</v>
      </c>
      <c r="E9" s="43">
        <v>100</v>
      </c>
      <c r="F9" s="137"/>
      <c r="G9" s="137"/>
      <c r="H9" s="138"/>
    </row>
    <row r="10" spans="1:8" ht="22.5" customHeight="1">
      <c r="B10" s="17" t="str">
        <f>HYPERLINK("https://waic.jp/docs/UNDERSTANDING-WCAG20/media-equiv-audio-desc-only", "1.2.5")</f>
        <v>1.2.5</v>
      </c>
      <c r="C10" s="5" t="s">
        <v>7</v>
      </c>
      <c r="D10" s="40" t="s">
        <v>86</v>
      </c>
      <c r="E10" s="43">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43">
        <v>100</v>
      </c>
      <c r="F13" s="137"/>
      <c r="G13" s="137"/>
      <c r="H13" s="138"/>
    </row>
    <row r="14" spans="1:8" ht="22.5" customHeight="1">
      <c r="B14" s="17" t="str">
        <f>HYPERLINK("https://waic.jp/docs/UNDERSTANDING-WCAG20/content-structure-separation-understanding", "1.3.3")</f>
        <v>1.3.3</v>
      </c>
      <c r="C14" s="5" t="s">
        <v>10</v>
      </c>
      <c r="D14" s="40" t="s">
        <v>85</v>
      </c>
      <c r="E14" s="43">
        <v>100</v>
      </c>
      <c r="F14" s="137"/>
      <c r="G14" s="137"/>
      <c r="H14" s="138"/>
    </row>
    <row r="15" spans="1:8" ht="22.5" customHeight="1">
      <c r="B15" s="17" t="str">
        <f>HYPERLINK("https://waic.jp/docs/UNDERSTANDING-WCAG20/visual-audio-contrast-without-color", "1.4.1")</f>
        <v>1.4.1</v>
      </c>
      <c r="C15" s="5" t="s">
        <v>11</v>
      </c>
      <c r="D15" s="40" t="s">
        <v>85</v>
      </c>
      <c r="E15" s="43">
        <v>100</v>
      </c>
      <c r="F15" s="137"/>
      <c r="G15" s="137"/>
      <c r="H15" s="138"/>
    </row>
    <row r="16" spans="1: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sheetData>
  <mergeCells count="50">
    <mergeCell ref="F8:H8"/>
    <mergeCell ref="B4:C4"/>
    <mergeCell ref="F4:H4"/>
    <mergeCell ref="F5:H5"/>
    <mergeCell ref="F6:H6"/>
    <mergeCell ref="F7:H7"/>
    <mergeCell ref="F21:H21"/>
    <mergeCell ref="F9:H9"/>
    <mergeCell ref="F10:H10"/>
    <mergeCell ref="F13:H13"/>
    <mergeCell ref="F14:H14"/>
    <mergeCell ref="F15:H15"/>
    <mergeCell ref="F16:H16"/>
    <mergeCell ref="F17:H17"/>
    <mergeCell ref="F18:H18"/>
    <mergeCell ref="F19:H19"/>
    <mergeCell ref="F20:H20"/>
    <mergeCell ref="F34:H34"/>
    <mergeCell ref="F22:H22"/>
    <mergeCell ref="F23:H23"/>
    <mergeCell ref="F24:H24"/>
    <mergeCell ref="F27:H27"/>
    <mergeCell ref="F28:H28"/>
    <mergeCell ref="F29:H29"/>
    <mergeCell ref="F30:H30"/>
    <mergeCell ref="F31:H31"/>
    <mergeCell ref="F32:H32"/>
    <mergeCell ref="F33:H33"/>
    <mergeCell ref="F41:H41"/>
    <mergeCell ref="F42:H42"/>
    <mergeCell ref="F43:H43"/>
    <mergeCell ref="F44:H44"/>
    <mergeCell ref="F35:H35"/>
    <mergeCell ref="F36:H36"/>
    <mergeCell ref="F37:H37"/>
    <mergeCell ref="F38:H38"/>
    <mergeCell ref="F39:H39"/>
    <mergeCell ref="F40:H40"/>
    <mergeCell ref="B11:B12"/>
    <mergeCell ref="C11:C12"/>
    <mergeCell ref="D11:D12"/>
    <mergeCell ref="E11:E12"/>
    <mergeCell ref="F11:H11"/>
    <mergeCell ref="F12:H12"/>
    <mergeCell ref="B25:B26"/>
    <mergeCell ref="C25:C26"/>
    <mergeCell ref="D25:D26"/>
    <mergeCell ref="E25:E26"/>
    <mergeCell ref="F25:H25"/>
    <mergeCell ref="F26:H26"/>
  </mergeCells>
  <phoneticPr fontId="2"/>
  <conditionalFormatting sqref="B27:B44">
    <cfRule type="expression" dxfId="89" priority="17">
      <formula>#REF!=""</formula>
    </cfRule>
  </conditionalFormatting>
  <conditionalFormatting sqref="D5:D11">
    <cfRule type="expression" dxfId="88" priority="5">
      <formula>#REF!=""</formula>
    </cfRule>
  </conditionalFormatting>
  <conditionalFormatting sqref="D25">
    <cfRule type="expression" dxfId="87" priority="1">
      <formula>#REF!=""</formula>
    </cfRule>
  </conditionalFormatting>
  <conditionalFormatting sqref="D13:E24 D27:E44">
    <cfRule type="expression" dxfId="86" priority="16">
      <formula>#REF!=""</formula>
    </cfRule>
  </conditionalFormatting>
  <conditionalFormatting sqref="E4:E11">
    <cfRule type="cellIs" dxfId="85" priority="6" operator="equal">
      <formula>"x"</formula>
    </cfRule>
    <cfRule type="cellIs" dxfId="84" priority="7" operator="equal">
      <formula>"o"</formula>
    </cfRule>
  </conditionalFormatting>
  <conditionalFormatting sqref="E5:E11 B5:B11">
    <cfRule type="expression" dxfId="83" priority="8">
      <formula>#REF!=""</formula>
    </cfRule>
  </conditionalFormatting>
  <conditionalFormatting sqref="E13:E24 E27:E44 C2:D3">
    <cfRule type="cellIs" dxfId="82" priority="29" operator="equal">
      <formula>"x"</formula>
    </cfRule>
    <cfRule type="cellIs" dxfId="81" priority="30" operator="equal">
      <formula>"o"</formula>
    </cfRule>
  </conditionalFormatting>
  <conditionalFormatting sqref="E25 B13:B25">
    <cfRule type="expression" dxfId="80" priority="4">
      <formula>#REF!=""</formula>
    </cfRule>
  </conditionalFormatting>
  <conditionalFormatting sqref="E25">
    <cfRule type="cellIs" dxfId="79" priority="2" operator="equal">
      <formula>"x"</formula>
    </cfRule>
    <cfRule type="cellIs" dxfId="78" priority="3" operator="equal">
      <formula>"o"</formula>
    </cfRule>
  </conditionalFormatting>
  <dataValidations count="1">
    <dataValidation allowBlank="1" sqref="E5:E11 E13:E25 E27:E44" xr:uid="{9381AD6C-DC3C-4C9C-B12F-52B5ACB1EF4F}"/>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A93A-0004-4E17-8C2A-8D6073AF3651}">
  <sheetPr codeName="Sheet28"/>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184</v>
      </c>
      <c r="D2" s="21"/>
      <c r="E2" s="21"/>
      <c r="F2" s="22"/>
      <c r="G2" s="10" t="s">
        <v>42</v>
      </c>
      <c r="H2" s="11">
        <v>46107</v>
      </c>
    </row>
    <row r="3" spans="2:8" ht="22.5" customHeight="1" thickBot="1">
      <c r="B3" s="12" t="s">
        <v>41</v>
      </c>
      <c r="C3" s="45" t="s">
        <v>152</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8:H8"/>
    <mergeCell ref="F9:H9"/>
    <mergeCell ref="F10:H10"/>
    <mergeCell ref="F13:H13"/>
    <mergeCell ref="F14:H14"/>
    <mergeCell ref="F11:H11"/>
    <mergeCell ref="F12:H12"/>
    <mergeCell ref="B4:C4"/>
    <mergeCell ref="F4:H4"/>
    <mergeCell ref="F5:H5"/>
    <mergeCell ref="F6:H6"/>
    <mergeCell ref="F7:H7"/>
    <mergeCell ref="F28:H28"/>
    <mergeCell ref="F16:H16"/>
    <mergeCell ref="F17:H17"/>
    <mergeCell ref="F18:H18"/>
    <mergeCell ref="F19:H19"/>
    <mergeCell ref="F20:H20"/>
    <mergeCell ref="F21:H21"/>
    <mergeCell ref="F22:H22"/>
    <mergeCell ref="F23:H23"/>
    <mergeCell ref="F24:H24"/>
    <mergeCell ref="F27:H27"/>
    <mergeCell ref="F40:H40"/>
    <mergeCell ref="F29:H29"/>
    <mergeCell ref="F30:H30"/>
    <mergeCell ref="F31:H31"/>
    <mergeCell ref="F32:H32"/>
    <mergeCell ref="F33:H33"/>
    <mergeCell ref="F34:H34"/>
    <mergeCell ref="F35:H35"/>
    <mergeCell ref="F36:H36"/>
    <mergeCell ref="F37:H37"/>
    <mergeCell ref="F38:H38"/>
    <mergeCell ref="F39:H39"/>
    <mergeCell ref="F52:H52"/>
    <mergeCell ref="F41:H41"/>
    <mergeCell ref="F42:H42"/>
    <mergeCell ref="F43:H43"/>
    <mergeCell ref="F44:H44"/>
    <mergeCell ref="F45:H45"/>
    <mergeCell ref="F46:H46"/>
    <mergeCell ref="F47:H47"/>
    <mergeCell ref="F48:H48"/>
    <mergeCell ref="F49:H49"/>
    <mergeCell ref="F50:H50"/>
    <mergeCell ref="F51:H51"/>
    <mergeCell ref="F59:H59"/>
    <mergeCell ref="F60:H60"/>
    <mergeCell ref="F61:H61"/>
    <mergeCell ref="F62:H62"/>
    <mergeCell ref="F53:H53"/>
    <mergeCell ref="F54:H54"/>
    <mergeCell ref="F55:H55"/>
    <mergeCell ref="F56:H56"/>
    <mergeCell ref="F57:H57"/>
    <mergeCell ref="F58:H58"/>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77" priority="13">
      <formula>#REF!=""</formula>
    </cfRule>
  </conditionalFormatting>
  <conditionalFormatting sqref="D5:D11">
    <cfRule type="expression" dxfId="76" priority="5">
      <formula>#REF!=""</formula>
    </cfRule>
  </conditionalFormatting>
  <conditionalFormatting sqref="D25">
    <cfRule type="expression" dxfId="75" priority="1">
      <formula>#REF!=""</formula>
    </cfRule>
  </conditionalFormatting>
  <conditionalFormatting sqref="D13:E24 D27:D44">
    <cfRule type="expression" dxfId="74" priority="12">
      <formula>#REF!=""</formula>
    </cfRule>
  </conditionalFormatting>
  <conditionalFormatting sqref="E4:E11">
    <cfRule type="cellIs" dxfId="73" priority="6" operator="equal">
      <formula>"x"</formula>
    </cfRule>
    <cfRule type="cellIs" dxfId="72" priority="7" operator="equal">
      <formula>"o"</formula>
    </cfRule>
  </conditionalFormatting>
  <conditionalFormatting sqref="E5:E11 B5:B11">
    <cfRule type="expression" dxfId="71" priority="8">
      <formula>#REF!=""</formula>
    </cfRule>
  </conditionalFormatting>
  <conditionalFormatting sqref="E25 B13:B25">
    <cfRule type="expression" dxfId="70" priority="4">
      <formula>#REF!=""</formula>
    </cfRule>
  </conditionalFormatting>
  <conditionalFormatting sqref="E25">
    <cfRule type="cellIs" dxfId="69" priority="2" operator="equal">
      <formula>"x"</formula>
    </cfRule>
    <cfRule type="cellIs" dxfId="68" priority="3" operator="equal">
      <formula>"o"</formula>
    </cfRule>
  </conditionalFormatting>
  <conditionalFormatting sqref="E27:E62 E13:E24 C2:D3">
    <cfRule type="cellIs" dxfId="67" priority="45" operator="equal">
      <formula>"x"</formula>
    </cfRule>
    <cfRule type="cellIs" dxfId="66" priority="46" operator="equal">
      <formula>"o"</formula>
    </cfRule>
  </conditionalFormatting>
  <conditionalFormatting sqref="E27:E62">
    <cfRule type="expression" dxfId="65" priority="17">
      <formula>#REF!=""</formula>
    </cfRule>
  </conditionalFormatting>
  <dataValidations count="1">
    <dataValidation allowBlank="1" sqref="E5:E11 E13:E25 E27:E62" xr:uid="{510B0CDD-AAAA-47E7-99A0-F95F6808A056}"/>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BFC9-FC0B-4899-B684-45AEBC8EDE2A}">
  <sheetPr codeName="Sheet29"/>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185</v>
      </c>
      <c r="D2" s="21"/>
      <c r="E2" s="21"/>
      <c r="F2" s="22"/>
      <c r="G2" s="10" t="s">
        <v>42</v>
      </c>
      <c r="H2" s="11">
        <v>46107</v>
      </c>
    </row>
    <row r="3" spans="2:8" ht="22.5" customHeight="1" thickBot="1">
      <c r="B3" s="12" t="s">
        <v>41</v>
      </c>
      <c r="C3" s="45" t="s">
        <v>151</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8:H8"/>
    <mergeCell ref="F9:H9"/>
    <mergeCell ref="F10:H10"/>
    <mergeCell ref="F13:H13"/>
    <mergeCell ref="F14:H14"/>
    <mergeCell ref="F11:H11"/>
    <mergeCell ref="F12:H12"/>
    <mergeCell ref="B4:C4"/>
    <mergeCell ref="F4:H4"/>
    <mergeCell ref="F5:H5"/>
    <mergeCell ref="F6:H6"/>
    <mergeCell ref="F7:H7"/>
    <mergeCell ref="F28:H28"/>
    <mergeCell ref="F16:H16"/>
    <mergeCell ref="F17:H17"/>
    <mergeCell ref="F18:H18"/>
    <mergeCell ref="F19:H19"/>
    <mergeCell ref="F20:H20"/>
    <mergeCell ref="F21:H21"/>
    <mergeCell ref="F22:H22"/>
    <mergeCell ref="F23:H23"/>
    <mergeCell ref="F24:H24"/>
    <mergeCell ref="F27:H27"/>
    <mergeCell ref="F40:H40"/>
    <mergeCell ref="F29:H29"/>
    <mergeCell ref="F30:H30"/>
    <mergeCell ref="F31:H31"/>
    <mergeCell ref="F32:H32"/>
    <mergeCell ref="F33:H33"/>
    <mergeCell ref="F34:H34"/>
    <mergeCell ref="F35:H35"/>
    <mergeCell ref="F36:H36"/>
    <mergeCell ref="F37:H37"/>
    <mergeCell ref="F38:H38"/>
    <mergeCell ref="F39:H39"/>
    <mergeCell ref="F52:H52"/>
    <mergeCell ref="F41:H41"/>
    <mergeCell ref="F42:H42"/>
    <mergeCell ref="F43:H43"/>
    <mergeCell ref="F44:H44"/>
    <mergeCell ref="F45:H45"/>
    <mergeCell ref="F46:H46"/>
    <mergeCell ref="F47:H47"/>
    <mergeCell ref="F48:H48"/>
    <mergeCell ref="F49:H49"/>
    <mergeCell ref="F50:H50"/>
    <mergeCell ref="F51:H51"/>
    <mergeCell ref="F59:H59"/>
    <mergeCell ref="F60:H60"/>
    <mergeCell ref="F61:H61"/>
    <mergeCell ref="F62:H62"/>
    <mergeCell ref="F53:H53"/>
    <mergeCell ref="F54:H54"/>
    <mergeCell ref="F55:H55"/>
    <mergeCell ref="F56:H56"/>
    <mergeCell ref="F57:H57"/>
    <mergeCell ref="F58:H58"/>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64" priority="13">
      <formula>#REF!=""</formula>
    </cfRule>
  </conditionalFormatting>
  <conditionalFormatting sqref="D5:D11">
    <cfRule type="expression" dxfId="63" priority="5">
      <formula>#REF!=""</formula>
    </cfRule>
  </conditionalFormatting>
  <conditionalFormatting sqref="D25">
    <cfRule type="expression" dxfId="62" priority="1">
      <formula>#REF!=""</formula>
    </cfRule>
  </conditionalFormatting>
  <conditionalFormatting sqref="D13:E24 D27:D44">
    <cfRule type="expression" dxfId="61" priority="12">
      <formula>#REF!=""</formula>
    </cfRule>
  </conditionalFormatting>
  <conditionalFormatting sqref="E4:E11">
    <cfRule type="cellIs" dxfId="60" priority="6" operator="equal">
      <formula>"x"</formula>
    </cfRule>
    <cfRule type="cellIs" dxfId="59" priority="7" operator="equal">
      <formula>"o"</formula>
    </cfRule>
  </conditionalFormatting>
  <conditionalFormatting sqref="E5:E11 B5:B11">
    <cfRule type="expression" dxfId="58" priority="8">
      <formula>#REF!=""</formula>
    </cfRule>
  </conditionalFormatting>
  <conditionalFormatting sqref="E25 B13:B25">
    <cfRule type="expression" dxfId="57" priority="4">
      <formula>#REF!=""</formula>
    </cfRule>
  </conditionalFormatting>
  <conditionalFormatting sqref="E25">
    <cfRule type="cellIs" dxfId="56" priority="2" operator="equal">
      <formula>"x"</formula>
    </cfRule>
    <cfRule type="cellIs" dxfId="55" priority="3" operator="equal">
      <formula>"o"</formula>
    </cfRule>
  </conditionalFormatting>
  <conditionalFormatting sqref="E27:E62 E13:E24 C2:D3">
    <cfRule type="cellIs" dxfId="54" priority="75" operator="equal">
      <formula>"x"</formula>
    </cfRule>
    <cfRule type="cellIs" dxfId="53" priority="76" operator="equal">
      <formula>"o"</formula>
    </cfRule>
  </conditionalFormatting>
  <conditionalFormatting sqref="E27:E62">
    <cfRule type="expression" dxfId="52" priority="17">
      <formula>#REF!=""</formula>
    </cfRule>
  </conditionalFormatting>
  <dataValidations count="1">
    <dataValidation allowBlank="1" sqref="E5:E11 E13:E25 E27:E62" xr:uid="{57D56616-7727-4EF4-833D-EE754D235F69}"/>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8EE4-A21E-4DB8-8F50-5FFD856DB855}">
  <sheetPr codeName="Sheet30"/>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186</v>
      </c>
      <c r="D2" s="21"/>
      <c r="E2" s="21"/>
      <c r="F2" s="22"/>
      <c r="G2" s="10" t="s">
        <v>42</v>
      </c>
      <c r="H2" s="11">
        <v>46107</v>
      </c>
    </row>
    <row r="3" spans="2:8" ht="22.5" customHeight="1" thickBot="1">
      <c r="B3" s="12" t="s">
        <v>41</v>
      </c>
      <c r="C3" s="45" t="s">
        <v>150</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8:H8"/>
    <mergeCell ref="F9:H9"/>
    <mergeCell ref="F10:H10"/>
    <mergeCell ref="F13:H13"/>
    <mergeCell ref="F14:H14"/>
    <mergeCell ref="F11:H11"/>
    <mergeCell ref="F12:H12"/>
    <mergeCell ref="B4:C4"/>
    <mergeCell ref="F4:H4"/>
    <mergeCell ref="F5:H5"/>
    <mergeCell ref="F6:H6"/>
    <mergeCell ref="F7:H7"/>
    <mergeCell ref="F28:H28"/>
    <mergeCell ref="F16:H16"/>
    <mergeCell ref="F17:H17"/>
    <mergeCell ref="F18:H18"/>
    <mergeCell ref="F19:H19"/>
    <mergeCell ref="F20:H20"/>
    <mergeCell ref="F21:H21"/>
    <mergeCell ref="F22:H22"/>
    <mergeCell ref="F23:H23"/>
    <mergeCell ref="F24:H24"/>
    <mergeCell ref="F27:H27"/>
    <mergeCell ref="F40:H40"/>
    <mergeCell ref="F29:H29"/>
    <mergeCell ref="F30:H30"/>
    <mergeCell ref="F31:H31"/>
    <mergeCell ref="F32:H32"/>
    <mergeCell ref="F33:H33"/>
    <mergeCell ref="F34:H34"/>
    <mergeCell ref="F35:H35"/>
    <mergeCell ref="F36:H36"/>
    <mergeCell ref="F37:H37"/>
    <mergeCell ref="F38:H38"/>
    <mergeCell ref="F39:H39"/>
    <mergeCell ref="F52:H52"/>
    <mergeCell ref="F41:H41"/>
    <mergeCell ref="F42:H42"/>
    <mergeCell ref="F43:H43"/>
    <mergeCell ref="F44:H44"/>
    <mergeCell ref="F45:H45"/>
    <mergeCell ref="F46:H46"/>
    <mergeCell ref="F47:H47"/>
    <mergeCell ref="F48:H48"/>
    <mergeCell ref="F49:H49"/>
    <mergeCell ref="F50:H50"/>
    <mergeCell ref="F51:H51"/>
    <mergeCell ref="F59:H59"/>
    <mergeCell ref="F60:H60"/>
    <mergeCell ref="F61:H61"/>
    <mergeCell ref="F62:H62"/>
    <mergeCell ref="F53:H53"/>
    <mergeCell ref="F54:H54"/>
    <mergeCell ref="F55:H55"/>
    <mergeCell ref="F56:H56"/>
    <mergeCell ref="F57:H57"/>
    <mergeCell ref="F58:H58"/>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51" priority="13">
      <formula>#REF!=""</formula>
    </cfRule>
  </conditionalFormatting>
  <conditionalFormatting sqref="D5:D11">
    <cfRule type="expression" dxfId="50" priority="5">
      <formula>#REF!=""</formula>
    </cfRule>
  </conditionalFormatting>
  <conditionalFormatting sqref="D25">
    <cfRule type="expression" dxfId="49" priority="1">
      <formula>#REF!=""</formula>
    </cfRule>
  </conditionalFormatting>
  <conditionalFormatting sqref="D13:E24 D27:D44">
    <cfRule type="expression" dxfId="48" priority="12">
      <formula>#REF!=""</formula>
    </cfRule>
  </conditionalFormatting>
  <conditionalFormatting sqref="E4:E11">
    <cfRule type="cellIs" dxfId="47" priority="6" operator="equal">
      <formula>"x"</formula>
    </cfRule>
    <cfRule type="cellIs" dxfId="46" priority="7" operator="equal">
      <formula>"o"</formula>
    </cfRule>
  </conditionalFormatting>
  <conditionalFormatting sqref="E5:E11 B5:B11">
    <cfRule type="expression" dxfId="45" priority="8">
      <formula>#REF!=""</formula>
    </cfRule>
  </conditionalFormatting>
  <conditionalFormatting sqref="E25 B13:B25">
    <cfRule type="expression" dxfId="44" priority="4">
      <formula>#REF!=""</formula>
    </cfRule>
  </conditionalFormatting>
  <conditionalFormatting sqref="E25">
    <cfRule type="cellIs" dxfId="43" priority="2" operator="equal">
      <formula>"x"</formula>
    </cfRule>
    <cfRule type="cellIs" dxfId="42" priority="3" operator="equal">
      <formula>"o"</formula>
    </cfRule>
  </conditionalFormatting>
  <conditionalFormatting sqref="E27:E62 E13:E24 C2:D3">
    <cfRule type="cellIs" dxfId="41" priority="56" operator="equal">
      <formula>"x"</formula>
    </cfRule>
    <cfRule type="cellIs" dxfId="40" priority="57" operator="equal">
      <formula>"o"</formula>
    </cfRule>
  </conditionalFormatting>
  <conditionalFormatting sqref="E27:E62">
    <cfRule type="expression" dxfId="39" priority="17">
      <formula>#REF!=""</formula>
    </cfRule>
  </conditionalFormatting>
  <dataValidations count="1">
    <dataValidation allowBlank="1" sqref="E5:E11 E13:E25 E27:E62" xr:uid="{24056DBD-106A-4A5A-8AEE-9BE68F294B6F}"/>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BE4A-7ADE-42C9-BC7A-AE405154D0EC}">
  <sheetPr codeName="Sheet31"/>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187</v>
      </c>
      <c r="D2" s="21"/>
      <c r="E2" s="21"/>
      <c r="F2" s="22"/>
      <c r="G2" s="10" t="s">
        <v>42</v>
      </c>
      <c r="H2" s="11">
        <v>46107</v>
      </c>
    </row>
    <row r="3" spans="2:8" ht="22.5" customHeight="1" thickBot="1">
      <c r="B3" s="12" t="s">
        <v>41</v>
      </c>
      <c r="C3" s="45" t="s">
        <v>149</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8:H8"/>
    <mergeCell ref="F9:H9"/>
    <mergeCell ref="F10:H10"/>
    <mergeCell ref="F13:H13"/>
    <mergeCell ref="F14:H14"/>
    <mergeCell ref="F11:H11"/>
    <mergeCell ref="F12:H12"/>
    <mergeCell ref="B4:C4"/>
    <mergeCell ref="F4:H4"/>
    <mergeCell ref="F5:H5"/>
    <mergeCell ref="F6:H6"/>
    <mergeCell ref="F7:H7"/>
    <mergeCell ref="F28:H28"/>
    <mergeCell ref="F16:H16"/>
    <mergeCell ref="F17:H17"/>
    <mergeCell ref="F18:H18"/>
    <mergeCell ref="F19:H19"/>
    <mergeCell ref="F20:H20"/>
    <mergeCell ref="F21:H21"/>
    <mergeCell ref="F22:H22"/>
    <mergeCell ref="F23:H23"/>
    <mergeCell ref="F24:H24"/>
    <mergeCell ref="F27:H27"/>
    <mergeCell ref="F40:H40"/>
    <mergeCell ref="F29:H29"/>
    <mergeCell ref="F30:H30"/>
    <mergeCell ref="F31:H31"/>
    <mergeCell ref="F32:H32"/>
    <mergeCell ref="F33:H33"/>
    <mergeCell ref="F34:H34"/>
    <mergeCell ref="F35:H35"/>
    <mergeCell ref="F36:H36"/>
    <mergeCell ref="F37:H37"/>
    <mergeCell ref="F38:H38"/>
    <mergeCell ref="F39:H39"/>
    <mergeCell ref="F52:H52"/>
    <mergeCell ref="F41:H41"/>
    <mergeCell ref="F42:H42"/>
    <mergeCell ref="F43:H43"/>
    <mergeCell ref="F44:H44"/>
    <mergeCell ref="F45:H45"/>
    <mergeCell ref="F46:H46"/>
    <mergeCell ref="F47:H47"/>
    <mergeCell ref="F48:H48"/>
    <mergeCell ref="F49:H49"/>
    <mergeCell ref="F50:H50"/>
    <mergeCell ref="F51:H51"/>
    <mergeCell ref="F59:H59"/>
    <mergeCell ref="F60:H60"/>
    <mergeCell ref="F61:H61"/>
    <mergeCell ref="F62:H62"/>
    <mergeCell ref="F53:H53"/>
    <mergeCell ref="F54:H54"/>
    <mergeCell ref="F55:H55"/>
    <mergeCell ref="F56:H56"/>
    <mergeCell ref="F57:H57"/>
    <mergeCell ref="F58:H58"/>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38" priority="13">
      <formula>#REF!=""</formula>
    </cfRule>
  </conditionalFormatting>
  <conditionalFormatting sqref="D5:D11">
    <cfRule type="expression" dxfId="37" priority="5">
      <formula>#REF!=""</formula>
    </cfRule>
  </conditionalFormatting>
  <conditionalFormatting sqref="D25">
    <cfRule type="expression" dxfId="36" priority="1">
      <formula>#REF!=""</formula>
    </cfRule>
  </conditionalFormatting>
  <conditionalFormatting sqref="D13:E24 D27:D44">
    <cfRule type="expression" dxfId="35" priority="12">
      <formula>#REF!=""</formula>
    </cfRule>
  </conditionalFormatting>
  <conditionalFormatting sqref="E4:E11">
    <cfRule type="cellIs" dxfId="34" priority="6" operator="equal">
      <formula>"x"</formula>
    </cfRule>
    <cfRule type="cellIs" dxfId="33" priority="7" operator="equal">
      <formula>"o"</formula>
    </cfRule>
  </conditionalFormatting>
  <conditionalFormatting sqref="E5:E11 B5:B11">
    <cfRule type="expression" dxfId="32" priority="8">
      <formula>#REF!=""</formula>
    </cfRule>
  </conditionalFormatting>
  <conditionalFormatting sqref="E25 B13:B25">
    <cfRule type="expression" dxfId="31" priority="4">
      <formula>#REF!=""</formula>
    </cfRule>
  </conditionalFormatting>
  <conditionalFormatting sqref="E25">
    <cfRule type="cellIs" dxfId="30" priority="2" operator="equal">
      <formula>"x"</formula>
    </cfRule>
    <cfRule type="cellIs" dxfId="29" priority="3" operator="equal">
      <formula>"o"</formula>
    </cfRule>
  </conditionalFormatting>
  <conditionalFormatting sqref="E27:E62 E13:E24 C2:D3">
    <cfRule type="cellIs" dxfId="28" priority="56" operator="equal">
      <formula>"x"</formula>
    </cfRule>
    <cfRule type="cellIs" dxfId="27" priority="57" operator="equal">
      <formula>"o"</formula>
    </cfRule>
  </conditionalFormatting>
  <conditionalFormatting sqref="E27:E62">
    <cfRule type="expression" dxfId="26" priority="17">
      <formula>#REF!=""</formula>
    </cfRule>
  </conditionalFormatting>
  <dataValidations count="1">
    <dataValidation allowBlank="1" sqref="E5:E11 E13:E25 E27:E62" xr:uid="{0C091A76-3A8B-4EC7-92F0-2B7181B90423}"/>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D679-6A77-4AA6-B790-D938970D3423}">
  <sheetPr codeName="Sheet32"/>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189</v>
      </c>
      <c r="D2" s="21"/>
      <c r="E2" s="21"/>
      <c r="F2" s="22"/>
      <c r="G2" s="10" t="s">
        <v>42</v>
      </c>
      <c r="H2" s="11">
        <v>46107</v>
      </c>
    </row>
    <row r="3" spans="2:8" ht="22.5" customHeight="1" thickBot="1">
      <c r="B3" s="12" t="s">
        <v>41</v>
      </c>
      <c r="C3" s="45" t="s">
        <v>148</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59:H59"/>
    <mergeCell ref="F60:H60"/>
    <mergeCell ref="F61:H61"/>
    <mergeCell ref="F62:H62"/>
    <mergeCell ref="F53:H53"/>
    <mergeCell ref="F54:H54"/>
    <mergeCell ref="F55:H55"/>
    <mergeCell ref="F56:H56"/>
    <mergeCell ref="F57:H57"/>
    <mergeCell ref="F58:H58"/>
    <mergeCell ref="F52:H52"/>
    <mergeCell ref="F41:H41"/>
    <mergeCell ref="F42:H42"/>
    <mergeCell ref="F43:H43"/>
    <mergeCell ref="F44:H44"/>
    <mergeCell ref="F45:H45"/>
    <mergeCell ref="F46:H46"/>
    <mergeCell ref="F47:H47"/>
    <mergeCell ref="F48:H48"/>
    <mergeCell ref="F49:H49"/>
    <mergeCell ref="F50:H50"/>
    <mergeCell ref="F51:H51"/>
    <mergeCell ref="F40:H40"/>
    <mergeCell ref="F29:H29"/>
    <mergeCell ref="F30:H30"/>
    <mergeCell ref="F31:H31"/>
    <mergeCell ref="F32:H32"/>
    <mergeCell ref="F33:H33"/>
    <mergeCell ref="F34:H34"/>
    <mergeCell ref="F35:H35"/>
    <mergeCell ref="F36:H36"/>
    <mergeCell ref="F37:H37"/>
    <mergeCell ref="F38:H38"/>
    <mergeCell ref="F39:H39"/>
    <mergeCell ref="F28:H28"/>
    <mergeCell ref="F16:H16"/>
    <mergeCell ref="F17:H17"/>
    <mergeCell ref="F18:H18"/>
    <mergeCell ref="F19:H19"/>
    <mergeCell ref="F20:H20"/>
    <mergeCell ref="F21:H21"/>
    <mergeCell ref="F22:H22"/>
    <mergeCell ref="F23:H23"/>
    <mergeCell ref="F24:H24"/>
    <mergeCell ref="F27:H27"/>
    <mergeCell ref="F8:H8"/>
    <mergeCell ref="F9:H9"/>
    <mergeCell ref="F10:H10"/>
    <mergeCell ref="F13:H13"/>
    <mergeCell ref="F14:H14"/>
    <mergeCell ref="F11:H11"/>
    <mergeCell ref="F12:H12"/>
    <mergeCell ref="B4:C4"/>
    <mergeCell ref="F4:H4"/>
    <mergeCell ref="F5:H5"/>
    <mergeCell ref="F6:H6"/>
    <mergeCell ref="F7:H7"/>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25" priority="13">
      <formula>#REF!=""</formula>
    </cfRule>
  </conditionalFormatting>
  <conditionalFormatting sqref="D5:D11">
    <cfRule type="expression" dxfId="24" priority="5">
      <formula>#REF!=""</formula>
    </cfRule>
  </conditionalFormatting>
  <conditionalFormatting sqref="D25">
    <cfRule type="expression" dxfId="23" priority="1">
      <formula>#REF!=""</formula>
    </cfRule>
  </conditionalFormatting>
  <conditionalFormatting sqref="D13:E24 D27:D44">
    <cfRule type="expression" dxfId="22" priority="12">
      <formula>#REF!=""</formula>
    </cfRule>
  </conditionalFormatting>
  <conditionalFormatting sqref="E4:E11">
    <cfRule type="cellIs" dxfId="21" priority="6" operator="equal">
      <formula>"x"</formula>
    </cfRule>
    <cfRule type="cellIs" dxfId="20" priority="7" operator="equal">
      <formula>"o"</formula>
    </cfRule>
  </conditionalFormatting>
  <conditionalFormatting sqref="E5:E11 B5:B11">
    <cfRule type="expression" dxfId="19" priority="8">
      <formula>#REF!=""</formula>
    </cfRule>
  </conditionalFormatting>
  <conditionalFormatting sqref="E25 B13:B25">
    <cfRule type="expression" dxfId="18" priority="4">
      <formula>#REF!=""</formula>
    </cfRule>
  </conditionalFormatting>
  <conditionalFormatting sqref="E25">
    <cfRule type="cellIs" dxfId="17" priority="2" operator="equal">
      <formula>"x"</formula>
    </cfRule>
    <cfRule type="cellIs" dxfId="16" priority="3" operator="equal">
      <formula>"o"</formula>
    </cfRule>
  </conditionalFormatting>
  <conditionalFormatting sqref="E27:E62 E13:E24 C2:D3">
    <cfRule type="cellIs" dxfId="15" priority="26" operator="equal">
      <formula>"x"</formula>
    </cfRule>
    <cfRule type="cellIs" dxfId="14" priority="27" operator="equal">
      <formula>"o"</formula>
    </cfRule>
  </conditionalFormatting>
  <conditionalFormatting sqref="E27:E62">
    <cfRule type="expression" dxfId="13" priority="17">
      <formula>#REF!=""</formula>
    </cfRule>
  </conditionalFormatting>
  <dataValidations count="1">
    <dataValidation allowBlank="1" sqref="E5:E11 E13:E25 E27:E62" xr:uid="{BDEBF1B2-D0DA-44E6-9D21-4939CF86629D}"/>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B247-EBCB-4E5B-AB1A-B774F88EA0E0}">
  <sheetPr codeName="Sheet33"/>
  <dimension ref="B1:H62"/>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191</v>
      </c>
      <c r="D2" s="21"/>
      <c r="E2" s="21"/>
      <c r="F2" s="22"/>
      <c r="G2" s="10" t="s">
        <v>42</v>
      </c>
      <c r="H2" s="11">
        <v>46107</v>
      </c>
    </row>
    <row r="3" spans="2:8" ht="22.5" customHeight="1" thickBot="1">
      <c r="B3" s="12" t="s">
        <v>41</v>
      </c>
      <c r="C3" s="45" t="s">
        <v>147</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42">
        <v>100</v>
      </c>
      <c r="F5" s="141"/>
      <c r="G5" s="141"/>
      <c r="H5" s="142"/>
    </row>
    <row r="6" spans="2:8" ht="22.5" customHeight="1">
      <c r="B6" s="17" t="str">
        <f>HYPERLINK("https://waic.jp/docs/UNDERSTANDING-WCAG20/media-equiv-av-only-alt", "1.2.1")</f>
        <v>1.2.1</v>
      </c>
      <c r="C6" s="5" t="s">
        <v>3</v>
      </c>
      <c r="D6" s="40" t="s">
        <v>85</v>
      </c>
      <c r="E6" s="43">
        <v>100</v>
      </c>
      <c r="F6" s="137"/>
      <c r="G6" s="137"/>
      <c r="H6" s="138"/>
    </row>
    <row r="7" spans="2:8" ht="22.5" customHeight="1">
      <c r="B7" s="17" t="str">
        <f>HYPERLINK("https://waic.jp/docs/UNDERSTANDING-WCAG20/media-equiv-captions", "1.2.2")</f>
        <v>1.2.2</v>
      </c>
      <c r="C7" s="5" t="s">
        <v>4</v>
      </c>
      <c r="D7" s="40" t="s">
        <v>85</v>
      </c>
      <c r="E7" s="43">
        <v>100</v>
      </c>
      <c r="F7" s="137"/>
      <c r="G7" s="137"/>
      <c r="H7" s="138"/>
    </row>
    <row r="8" spans="2:8" ht="22.5" customHeight="1">
      <c r="B8" s="17" t="str">
        <f>HYPERLINK("https://waic.jp/docs/UNDERSTANDING-WCAG20/media-equiv-audio-desc", "1.2.3")</f>
        <v>1.2.3</v>
      </c>
      <c r="C8" s="5" t="s">
        <v>5</v>
      </c>
      <c r="D8" s="40" t="s">
        <v>85</v>
      </c>
      <c r="E8" s="43">
        <v>100</v>
      </c>
      <c r="F8" s="137"/>
      <c r="G8" s="137"/>
      <c r="H8" s="138"/>
    </row>
    <row r="9" spans="2:8" ht="22.5" customHeight="1">
      <c r="B9" s="17" t="str">
        <f>HYPERLINK("https://waic.jp/docs/UNDERSTANDING-WCAG20/media-equiv-real-time-captions", "1.2.4")</f>
        <v>1.2.4</v>
      </c>
      <c r="C9" s="5" t="s">
        <v>6</v>
      </c>
      <c r="D9" s="40" t="s">
        <v>86</v>
      </c>
      <c r="E9" s="43">
        <v>100</v>
      </c>
      <c r="F9" s="137"/>
      <c r="G9" s="137"/>
      <c r="H9" s="138"/>
    </row>
    <row r="10" spans="2:8" ht="22.5" customHeight="1">
      <c r="B10" s="17" t="str">
        <f>HYPERLINK("https://waic.jp/docs/UNDERSTANDING-WCAG20/media-equiv-audio-desc-only", "1.2.5")</f>
        <v>1.2.5</v>
      </c>
      <c r="C10" s="5" t="s">
        <v>7</v>
      </c>
      <c r="D10" s="40" t="s">
        <v>86</v>
      </c>
      <c r="E10" s="43">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43">
        <v>100</v>
      </c>
      <c r="F13" s="137"/>
      <c r="G13" s="137"/>
      <c r="H13" s="138"/>
    </row>
    <row r="14" spans="2:8" ht="22.5" customHeight="1">
      <c r="B14" s="17" t="str">
        <f>HYPERLINK("https://waic.jp/docs/UNDERSTANDING-WCAG20/content-structure-separation-understanding", "1.3.3")</f>
        <v>1.3.3</v>
      </c>
      <c r="C14" s="5" t="s">
        <v>10</v>
      </c>
      <c r="D14" s="40" t="s">
        <v>85</v>
      </c>
      <c r="E14" s="43">
        <v>100</v>
      </c>
      <c r="F14" s="137"/>
      <c r="G14" s="137"/>
      <c r="H14" s="138"/>
    </row>
    <row r="15" spans="2:8" ht="22.5" customHeight="1">
      <c r="B15" s="17" t="str">
        <f>HYPERLINK("https://waic.jp/docs/UNDERSTANDING-WCAG20/visual-audio-contrast-without-color", "1.4.1")</f>
        <v>1.4.1</v>
      </c>
      <c r="C15" s="5" t="s">
        <v>11</v>
      </c>
      <c r="D15" s="40" t="s">
        <v>85</v>
      </c>
      <c r="E15" s="43">
        <v>100</v>
      </c>
      <c r="F15" s="137"/>
      <c r="G15" s="137"/>
      <c r="H15" s="138"/>
    </row>
    <row r="16" spans="2:8" ht="22.5" customHeight="1">
      <c r="B16" s="17" t="str">
        <f>HYPERLINK("https://waic.jp/docs/UNDERSTANDING-WCAG20/visual-audio-contrast-dis-audio", "1.4.2")</f>
        <v>1.4.2</v>
      </c>
      <c r="C16" s="5" t="s">
        <v>12</v>
      </c>
      <c r="D16" s="40" t="s">
        <v>85</v>
      </c>
      <c r="E16" s="43">
        <v>100</v>
      </c>
      <c r="F16" s="137"/>
      <c r="G16" s="137"/>
      <c r="H16" s="138"/>
    </row>
    <row r="17" spans="2:8" ht="22.5" customHeight="1">
      <c r="B17" s="17" t="str">
        <f>HYPERLINK("https://waic.jp/docs/UNDERSTANDING-WCAG20/visual-audio-contrast-contrast", "1.4.3")</f>
        <v>1.4.3</v>
      </c>
      <c r="C17" s="5" t="s">
        <v>13</v>
      </c>
      <c r="D17" s="40" t="s">
        <v>86</v>
      </c>
      <c r="E17" s="43">
        <v>100</v>
      </c>
      <c r="F17" s="137"/>
      <c r="G17" s="137"/>
      <c r="H17" s="138"/>
    </row>
    <row r="18" spans="2:8" ht="22.5" customHeight="1">
      <c r="B18" s="17" t="str">
        <f>HYPERLINK("https://waic.jp/docs/UNDERSTANDING-WCAG20/visual-audio-contrast-scale", "1.4.4")</f>
        <v>1.4.4</v>
      </c>
      <c r="C18" s="5" t="s">
        <v>14</v>
      </c>
      <c r="D18" s="40" t="s">
        <v>86</v>
      </c>
      <c r="E18" s="43">
        <v>100</v>
      </c>
      <c r="F18" s="137"/>
      <c r="G18" s="137"/>
      <c r="H18" s="138"/>
    </row>
    <row r="19" spans="2:8" ht="22.5" customHeight="1">
      <c r="B19" s="17" t="str">
        <f>HYPERLINK("https://waic.jp/docs/UNDERSTANDING-WCAG20/visual-audio-contrast-text-presentation", "1.4.5")</f>
        <v>1.4.5</v>
      </c>
      <c r="C19" s="5" t="s">
        <v>15</v>
      </c>
      <c r="D19" s="40" t="s">
        <v>86</v>
      </c>
      <c r="E19" s="43">
        <v>100</v>
      </c>
      <c r="F19" s="137"/>
      <c r="G19" s="137"/>
      <c r="H19" s="138"/>
    </row>
    <row r="20" spans="2:8" ht="22.5" customHeight="1">
      <c r="B20" s="17" t="str">
        <f>HYPERLINK("https://waic.jp/docs/UNDERSTANDING-WCAG20/keyboard-operation-keyboard-operable", "2.1.1")</f>
        <v>2.1.1</v>
      </c>
      <c r="C20" s="5" t="s">
        <v>16</v>
      </c>
      <c r="D20" s="40" t="s">
        <v>85</v>
      </c>
      <c r="E20" s="43">
        <v>100</v>
      </c>
      <c r="F20" s="137"/>
      <c r="G20" s="137"/>
      <c r="H20" s="138"/>
    </row>
    <row r="21" spans="2:8" ht="22.5" customHeight="1">
      <c r="B21" s="17" t="str">
        <f>HYPERLINK("https://waic.jp/docs/UNDERSTANDING-WCAG20/keyboard-operation-trapping", "2.1.2")</f>
        <v>2.1.2</v>
      </c>
      <c r="C21" s="5" t="s">
        <v>17</v>
      </c>
      <c r="D21" s="40" t="s">
        <v>85</v>
      </c>
      <c r="E21" s="43">
        <v>100</v>
      </c>
      <c r="F21" s="137"/>
      <c r="G21" s="137"/>
      <c r="H21" s="138"/>
    </row>
    <row r="22" spans="2:8" ht="22.5" customHeight="1">
      <c r="B22" s="17" t="str">
        <f>HYPERLINK("https://waic.jp/docs/UNDERSTANDING-WCAG20/time-limits-required-behaviors", "2.2.1")</f>
        <v>2.2.1</v>
      </c>
      <c r="C22" s="5" t="s">
        <v>18</v>
      </c>
      <c r="D22" s="40" t="s">
        <v>85</v>
      </c>
      <c r="E22" s="43">
        <v>100</v>
      </c>
      <c r="F22" s="137"/>
      <c r="G22" s="137"/>
      <c r="H22" s="138"/>
    </row>
    <row r="23" spans="2:8" ht="22.5" customHeight="1">
      <c r="B23" s="17" t="str">
        <f>HYPERLINK("https://waic.jp/docs/UNDERSTANDING-WCAG20/time-limits-pause", "2.2.2")</f>
        <v>2.2.2</v>
      </c>
      <c r="C23" s="5" t="s">
        <v>19</v>
      </c>
      <c r="D23" s="40" t="s">
        <v>85</v>
      </c>
      <c r="E23" s="43">
        <v>100</v>
      </c>
      <c r="F23" s="137"/>
      <c r="G23" s="137"/>
      <c r="H23" s="138"/>
    </row>
    <row r="24" spans="2:8" ht="22.5" customHeight="1">
      <c r="B24" s="17" t="str">
        <f>HYPERLINK("https://waic.jp/docs/UNDERSTANDING-WCAG20/seizure-does-not-violate", "2.3.1")</f>
        <v>2.3.1</v>
      </c>
      <c r="C24" s="5" t="s">
        <v>20</v>
      </c>
      <c r="D24" s="40" t="s">
        <v>85</v>
      </c>
      <c r="E24" s="43">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43">
        <v>100</v>
      </c>
      <c r="F27" s="137"/>
      <c r="G27" s="137"/>
      <c r="H27" s="138"/>
    </row>
    <row r="28" spans="2:8" ht="22.5" customHeight="1">
      <c r="B28" s="17" t="str">
        <f>HYPERLINK("https://waic.jp/docs/UNDERSTANDING-WCAG20/navigation-mechanisms-focus-order", "2.4.3")</f>
        <v>2.4.3</v>
      </c>
      <c r="C28" s="5" t="s">
        <v>23</v>
      </c>
      <c r="D28" s="40" t="s">
        <v>85</v>
      </c>
      <c r="E28" s="43">
        <v>100</v>
      </c>
      <c r="F28" s="137"/>
      <c r="G28" s="137"/>
      <c r="H28" s="138"/>
    </row>
    <row r="29" spans="2:8" ht="22.5" customHeight="1">
      <c r="B29" s="17" t="str">
        <f>HYPERLINK("https://waic.jp/docs/UNDERSTANDING-WCAG20/navigation-mechanisms-refs", "2.4.4")</f>
        <v>2.4.4</v>
      </c>
      <c r="C29" s="5" t="s">
        <v>24</v>
      </c>
      <c r="D29" s="40" t="s">
        <v>85</v>
      </c>
      <c r="E29" s="43">
        <v>100</v>
      </c>
      <c r="F29" s="137"/>
      <c r="G29" s="137"/>
      <c r="H29" s="138"/>
    </row>
    <row r="30" spans="2:8" ht="22.5" customHeight="1">
      <c r="B30" s="17" t="str">
        <f>HYPERLINK("https://waic.jp/docs/UNDERSTANDING-WCAG20/navigation-mechanisms-mult-loc", "2.4.5")</f>
        <v>2.4.5</v>
      </c>
      <c r="C30" s="5" t="s">
        <v>25</v>
      </c>
      <c r="D30" s="40" t="s">
        <v>86</v>
      </c>
      <c r="E30" s="43">
        <v>100</v>
      </c>
      <c r="F30" s="137"/>
      <c r="G30" s="137"/>
      <c r="H30" s="138"/>
    </row>
    <row r="31" spans="2:8" ht="22.5" customHeight="1">
      <c r="B31" s="17" t="str">
        <f>HYPERLINK("https://waic.jp/docs/UNDERSTANDING-WCAG20/navigation-mechanisms-descriptive", "2.4.6")</f>
        <v>2.4.6</v>
      </c>
      <c r="C31" s="5" t="s">
        <v>26</v>
      </c>
      <c r="D31" s="40" t="s">
        <v>86</v>
      </c>
      <c r="E31" s="43">
        <v>100</v>
      </c>
      <c r="F31" s="137"/>
      <c r="G31" s="137"/>
      <c r="H31" s="138"/>
    </row>
    <row r="32" spans="2:8" ht="22.5" customHeight="1">
      <c r="B32" s="17" t="str">
        <f>HYPERLINK("https://waic.jp/docs/UNDERSTANDING-WCAG20/navigation-mechanisms-focus-visible", "2.4.7")</f>
        <v>2.4.7</v>
      </c>
      <c r="C32" s="5" t="s">
        <v>27</v>
      </c>
      <c r="D32" s="40" t="s">
        <v>86</v>
      </c>
      <c r="E32" s="43">
        <v>100</v>
      </c>
      <c r="F32" s="137"/>
      <c r="G32" s="137"/>
      <c r="H32" s="138"/>
    </row>
    <row r="33" spans="2:8" ht="22.5" customHeight="1">
      <c r="B33" s="17" t="str">
        <f>HYPERLINK("https://waic.jp/docs/UNDERSTANDING-WCAG20/meaning-doc-lang-id", "3.1.1")</f>
        <v>3.1.1</v>
      </c>
      <c r="C33" s="5" t="s">
        <v>28</v>
      </c>
      <c r="D33" s="40" t="s">
        <v>85</v>
      </c>
      <c r="E33" s="43">
        <v>100</v>
      </c>
      <c r="F33" s="137"/>
      <c r="G33" s="137"/>
      <c r="H33" s="138"/>
    </row>
    <row r="34" spans="2:8" ht="22.5" customHeight="1">
      <c r="B34" s="17" t="str">
        <f>HYPERLINK("https://waic.jp/docs/UNDERSTANDING-WCAG20/meaning-other-lang-id", "3.1.2")</f>
        <v>3.1.2</v>
      </c>
      <c r="C34" s="5" t="s">
        <v>29</v>
      </c>
      <c r="D34" s="40" t="s">
        <v>86</v>
      </c>
      <c r="E34" s="43">
        <v>100</v>
      </c>
      <c r="F34" s="137"/>
      <c r="G34" s="137"/>
      <c r="H34" s="138"/>
    </row>
    <row r="35" spans="2:8" ht="22.5" customHeight="1">
      <c r="B35" s="17" t="str">
        <f>HYPERLINK("https://waic.jp/docs/UNDERSTANDING-WCAG20/consistent-behavior-receive-focus", "3.2.1")</f>
        <v>3.2.1</v>
      </c>
      <c r="C35" s="5" t="s">
        <v>30</v>
      </c>
      <c r="D35" s="40" t="s">
        <v>85</v>
      </c>
      <c r="E35" s="43">
        <v>100</v>
      </c>
      <c r="F35" s="137"/>
      <c r="G35" s="137"/>
      <c r="H35" s="138"/>
    </row>
    <row r="36" spans="2:8" ht="22.5" customHeight="1">
      <c r="B36" s="17" t="str">
        <f>HYPERLINK("https://waic.jp/docs/UNDERSTANDING-WCAG20/consistent-behavior-unpredictable-change", "3.2.2")</f>
        <v>3.2.2</v>
      </c>
      <c r="C36" s="5" t="s">
        <v>31</v>
      </c>
      <c r="D36" s="40" t="s">
        <v>85</v>
      </c>
      <c r="E36" s="43">
        <v>100</v>
      </c>
      <c r="F36" s="137"/>
      <c r="G36" s="137"/>
      <c r="H36" s="138"/>
    </row>
    <row r="37" spans="2:8" ht="22.5" customHeight="1">
      <c r="B37" s="17" t="str">
        <f>HYPERLINK("https://waic.jp/docs/UNDERSTANDING-WCAG20/consistent-behavior-consistent-locations", "3.2.3")</f>
        <v>3.2.3</v>
      </c>
      <c r="C37" s="5" t="s">
        <v>32</v>
      </c>
      <c r="D37" s="40" t="s">
        <v>86</v>
      </c>
      <c r="E37" s="43">
        <v>100</v>
      </c>
      <c r="F37" s="137"/>
      <c r="G37" s="137"/>
      <c r="H37" s="138"/>
    </row>
    <row r="38" spans="2:8" ht="22.5" customHeight="1">
      <c r="B38" s="17" t="str">
        <f>HYPERLINK("https://waic.jp/docs/UNDERSTANDING-WCAG20/consistent-behavior-consistent-functionality", "3.2.4")</f>
        <v>3.2.4</v>
      </c>
      <c r="C38" s="5" t="s">
        <v>33</v>
      </c>
      <c r="D38" s="40" t="s">
        <v>86</v>
      </c>
      <c r="E38" s="43">
        <v>100</v>
      </c>
      <c r="F38" s="137"/>
      <c r="G38" s="137"/>
      <c r="H38" s="138"/>
    </row>
    <row r="39" spans="2:8" ht="22.5" customHeight="1">
      <c r="B39" s="17" t="str">
        <f>HYPERLINK("https://waic.jp/docs/UNDERSTANDING-WCAG20/minimize-error-identified", "3.3.1")</f>
        <v>3.3.1</v>
      </c>
      <c r="C39" s="5" t="s">
        <v>34</v>
      </c>
      <c r="D39" s="40" t="s">
        <v>85</v>
      </c>
      <c r="E39" s="43">
        <v>100</v>
      </c>
      <c r="F39" s="137"/>
      <c r="G39" s="137"/>
      <c r="H39" s="138"/>
    </row>
    <row r="40" spans="2:8" ht="22.5" customHeight="1">
      <c r="B40" s="17" t="str">
        <f>HYPERLINK("https://waic.jp/docs/UNDERSTANDING-WCAG20/minimize-error-cues", "3.3.2")</f>
        <v>3.3.2</v>
      </c>
      <c r="C40" s="5" t="s">
        <v>35</v>
      </c>
      <c r="D40" s="40" t="s">
        <v>85</v>
      </c>
      <c r="E40" s="43">
        <v>100</v>
      </c>
      <c r="F40" s="137"/>
      <c r="G40" s="137"/>
      <c r="H40" s="138"/>
    </row>
    <row r="41" spans="2:8" ht="22.5" customHeight="1">
      <c r="B41" s="17" t="str">
        <f>HYPERLINK("https://waic.jp/docs/UNDERSTANDING-WCAG20/minimize-error-suggestions", "3.3.3")</f>
        <v>3.3.3</v>
      </c>
      <c r="C41" s="5" t="s">
        <v>36</v>
      </c>
      <c r="D41" s="40" t="s">
        <v>86</v>
      </c>
      <c r="E41" s="43">
        <v>100</v>
      </c>
      <c r="F41" s="137"/>
      <c r="G41" s="137"/>
      <c r="H41" s="138"/>
    </row>
    <row r="42" spans="2:8" ht="22.5" customHeight="1">
      <c r="B42" s="17" t="str">
        <f>HYPERLINK("https://waic.jp/docs/UNDERSTANDING-WCAG20/minimize-error-reversible", "3.3.4")</f>
        <v>3.3.4</v>
      </c>
      <c r="C42" s="5" t="s">
        <v>37</v>
      </c>
      <c r="D42" s="40" t="s">
        <v>86</v>
      </c>
      <c r="E42" s="43">
        <v>100</v>
      </c>
      <c r="F42" s="137"/>
      <c r="G42" s="137"/>
      <c r="H42" s="138"/>
    </row>
    <row r="43" spans="2:8" ht="22.5" customHeight="1">
      <c r="B43" s="17" t="str">
        <f>HYPERLINK("https://waic.jp/docs/UNDERSTANDING-WCAG20/ensure-compat-parses", "4.1.1")</f>
        <v>4.1.1</v>
      </c>
      <c r="C43" s="5" t="s">
        <v>38</v>
      </c>
      <c r="D43" s="40" t="s">
        <v>85</v>
      </c>
      <c r="E43" s="43">
        <v>100</v>
      </c>
      <c r="F43" s="137"/>
      <c r="G43" s="137"/>
      <c r="H43" s="138"/>
    </row>
    <row r="44" spans="2:8" ht="22.5" customHeight="1" thickBot="1">
      <c r="B44" s="18" t="str">
        <f>HYPERLINK("https://waic.jp/docs/UNDERSTANDING-WCAG20/ensure-compat-rsv", "4.1.2")</f>
        <v>4.1.2</v>
      </c>
      <c r="C44" s="19" t="s">
        <v>39</v>
      </c>
      <c r="D44" s="14" t="s">
        <v>85</v>
      </c>
      <c r="E44" s="44">
        <v>100</v>
      </c>
      <c r="F44" s="145"/>
      <c r="G44" s="145"/>
      <c r="H44" s="146"/>
    </row>
    <row r="45" spans="2:8" ht="22.5" customHeight="1">
      <c r="E45" s="46"/>
      <c r="F45" s="156"/>
      <c r="G45" s="156"/>
      <c r="H45" s="156"/>
    </row>
    <row r="46" spans="2:8" ht="22.5" customHeight="1">
      <c r="E46" s="46"/>
      <c r="F46" s="156"/>
      <c r="G46" s="156"/>
      <c r="H46" s="156"/>
    </row>
    <row r="47" spans="2:8" ht="22.5" customHeight="1">
      <c r="E47" s="46"/>
      <c r="F47" s="157"/>
      <c r="G47" s="156"/>
      <c r="H47" s="156"/>
    </row>
    <row r="48" spans="2:8" ht="22.5" customHeight="1">
      <c r="E48" s="46"/>
      <c r="F48" s="156"/>
      <c r="G48" s="156"/>
      <c r="H48" s="156"/>
    </row>
    <row r="49" spans="5:8" ht="22.5" customHeight="1">
      <c r="E49" s="46"/>
      <c r="F49" s="156"/>
      <c r="G49" s="156"/>
      <c r="H49" s="156"/>
    </row>
    <row r="50" spans="5:8" ht="22.5" customHeight="1">
      <c r="E50" s="46"/>
      <c r="F50" s="156"/>
      <c r="G50" s="156"/>
      <c r="H50" s="156"/>
    </row>
    <row r="51" spans="5:8" ht="22.5" customHeight="1">
      <c r="E51" s="46"/>
      <c r="F51" s="156"/>
      <c r="G51" s="156"/>
      <c r="H51" s="156"/>
    </row>
    <row r="52" spans="5:8" ht="22.5" customHeight="1">
      <c r="E52" s="46"/>
      <c r="F52" s="156"/>
      <c r="G52" s="156"/>
      <c r="H52" s="156"/>
    </row>
    <row r="53" spans="5:8" ht="22.5" customHeight="1">
      <c r="E53" s="46"/>
      <c r="F53" s="156"/>
      <c r="G53" s="156"/>
      <c r="H53" s="156"/>
    </row>
    <row r="54" spans="5:8" ht="22.5" customHeight="1">
      <c r="E54" s="46"/>
      <c r="F54" s="156"/>
      <c r="G54" s="156"/>
      <c r="H54" s="156"/>
    </row>
    <row r="55" spans="5:8" ht="22.5" customHeight="1">
      <c r="E55" s="46"/>
      <c r="F55" s="156"/>
      <c r="G55" s="156"/>
      <c r="H55" s="156"/>
    </row>
    <row r="56" spans="5:8" ht="22.5" customHeight="1">
      <c r="E56" s="46"/>
      <c r="F56" s="156"/>
      <c r="G56" s="156"/>
      <c r="H56" s="156"/>
    </row>
    <row r="57" spans="5:8" ht="22.5" customHeight="1">
      <c r="E57" s="46"/>
      <c r="F57" s="156"/>
      <c r="G57" s="156"/>
      <c r="H57" s="156"/>
    </row>
    <row r="58" spans="5:8" ht="22.5" customHeight="1">
      <c r="E58" s="46"/>
      <c r="F58" s="156"/>
      <c r="G58" s="156"/>
      <c r="H58" s="156"/>
    </row>
    <row r="59" spans="5:8" ht="22.5" customHeight="1">
      <c r="E59" s="46"/>
      <c r="F59" s="156"/>
      <c r="G59" s="156"/>
      <c r="H59" s="156"/>
    </row>
    <row r="60" spans="5:8" ht="22.5" customHeight="1">
      <c r="E60" s="46"/>
      <c r="F60" s="156"/>
      <c r="G60" s="156"/>
      <c r="H60" s="156"/>
    </row>
    <row r="61" spans="5:8" ht="22.5" customHeight="1">
      <c r="E61" s="46"/>
      <c r="F61" s="156"/>
      <c r="G61" s="156"/>
      <c r="H61" s="156"/>
    </row>
    <row r="62" spans="5:8" ht="22.5" customHeight="1">
      <c r="E62" s="46"/>
      <c r="F62" s="156"/>
      <c r="G62" s="156"/>
      <c r="H62" s="156"/>
    </row>
  </sheetData>
  <mergeCells count="68">
    <mergeCell ref="F59:H59"/>
    <mergeCell ref="F60:H60"/>
    <mergeCell ref="F61:H61"/>
    <mergeCell ref="F62:H62"/>
    <mergeCell ref="F53:H53"/>
    <mergeCell ref="F54:H54"/>
    <mergeCell ref="F55:H55"/>
    <mergeCell ref="F56:H56"/>
    <mergeCell ref="F57:H57"/>
    <mergeCell ref="F58:H58"/>
    <mergeCell ref="F52:H52"/>
    <mergeCell ref="F41:H41"/>
    <mergeCell ref="F42:H42"/>
    <mergeCell ref="F43:H43"/>
    <mergeCell ref="F44:H44"/>
    <mergeCell ref="F45:H45"/>
    <mergeCell ref="F46:H46"/>
    <mergeCell ref="F47:H47"/>
    <mergeCell ref="F48:H48"/>
    <mergeCell ref="F49:H49"/>
    <mergeCell ref="F50:H50"/>
    <mergeCell ref="F51:H51"/>
    <mergeCell ref="F40:H40"/>
    <mergeCell ref="F29:H29"/>
    <mergeCell ref="F30:H30"/>
    <mergeCell ref="F31:H31"/>
    <mergeCell ref="F32:H32"/>
    <mergeCell ref="F33:H33"/>
    <mergeCell ref="F34:H34"/>
    <mergeCell ref="F35:H35"/>
    <mergeCell ref="F36:H36"/>
    <mergeCell ref="F37:H37"/>
    <mergeCell ref="F38:H38"/>
    <mergeCell ref="F39:H39"/>
    <mergeCell ref="F28:H28"/>
    <mergeCell ref="F16:H16"/>
    <mergeCell ref="F17:H17"/>
    <mergeCell ref="F18:H18"/>
    <mergeCell ref="F19:H19"/>
    <mergeCell ref="F20:H20"/>
    <mergeCell ref="F21:H21"/>
    <mergeCell ref="F22:H22"/>
    <mergeCell ref="F23:H23"/>
    <mergeCell ref="F24:H24"/>
    <mergeCell ref="F27:H27"/>
    <mergeCell ref="F8:H8"/>
    <mergeCell ref="F9:H9"/>
    <mergeCell ref="F10:H10"/>
    <mergeCell ref="F13:H13"/>
    <mergeCell ref="F14:H14"/>
    <mergeCell ref="F11:H11"/>
    <mergeCell ref="F12:H12"/>
    <mergeCell ref="B4:C4"/>
    <mergeCell ref="F4:H4"/>
    <mergeCell ref="F5:H5"/>
    <mergeCell ref="F6:H6"/>
    <mergeCell ref="F7:H7"/>
    <mergeCell ref="B25:B26"/>
    <mergeCell ref="C25:C26"/>
    <mergeCell ref="D25:D26"/>
    <mergeCell ref="E25:E26"/>
    <mergeCell ref="F25:H25"/>
    <mergeCell ref="F26:H26"/>
    <mergeCell ref="F15:H15"/>
    <mergeCell ref="B11:B12"/>
    <mergeCell ref="C11:C12"/>
    <mergeCell ref="D11:D12"/>
    <mergeCell ref="E11:E12"/>
  </mergeCells>
  <phoneticPr fontId="2"/>
  <conditionalFormatting sqref="B27:B44">
    <cfRule type="expression" dxfId="12" priority="13">
      <formula>#REF!=""</formula>
    </cfRule>
  </conditionalFormatting>
  <conditionalFormatting sqref="D5:D11">
    <cfRule type="expression" dxfId="11" priority="5">
      <formula>#REF!=""</formula>
    </cfRule>
  </conditionalFormatting>
  <conditionalFormatting sqref="D25">
    <cfRule type="expression" dxfId="10" priority="1">
      <formula>#REF!=""</formula>
    </cfRule>
  </conditionalFormatting>
  <conditionalFormatting sqref="D13:E24 D27:D44">
    <cfRule type="expression" dxfId="9" priority="12">
      <formula>#REF!=""</formula>
    </cfRule>
  </conditionalFormatting>
  <conditionalFormatting sqref="E4:E11">
    <cfRule type="cellIs" dxfId="8" priority="6" operator="equal">
      <formula>"x"</formula>
    </cfRule>
    <cfRule type="cellIs" dxfId="7" priority="7" operator="equal">
      <formula>"o"</formula>
    </cfRule>
  </conditionalFormatting>
  <conditionalFormatting sqref="E5:E11 B5:B11">
    <cfRule type="expression" dxfId="6" priority="8">
      <formula>#REF!=""</formula>
    </cfRule>
  </conditionalFormatting>
  <conditionalFormatting sqref="E25 B13:B25">
    <cfRule type="expression" dxfId="5" priority="4">
      <formula>#REF!=""</formula>
    </cfRule>
  </conditionalFormatting>
  <conditionalFormatting sqref="E25">
    <cfRule type="cellIs" dxfId="4" priority="2" operator="equal">
      <formula>"x"</formula>
    </cfRule>
    <cfRule type="cellIs" dxfId="3" priority="3" operator="equal">
      <formula>"o"</formula>
    </cfRule>
  </conditionalFormatting>
  <conditionalFormatting sqref="E27:E62 E13:E24 C2:D3">
    <cfRule type="cellIs" dxfId="2" priority="26" operator="equal">
      <formula>"x"</formula>
    </cfRule>
    <cfRule type="cellIs" dxfId="1" priority="27" operator="equal">
      <formula>"o"</formula>
    </cfRule>
  </conditionalFormatting>
  <conditionalFormatting sqref="E27:E62">
    <cfRule type="expression" dxfId="0" priority="17">
      <formula>#REF!=""</formula>
    </cfRule>
  </conditionalFormatting>
  <dataValidations count="1">
    <dataValidation allowBlank="1" sqref="E5:E11 E13:E25 E27:E62" xr:uid="{75F472C8-285D-484A-ABDC-BB5D8A213D38}"/>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F916-DD86-47E4-B395-6AB7D9FFA3EF}">
  <sheetPr codeName="Sheet3"/>
  <dimension ref="B1:H44"/>
  <sheetViews>
    <sheetView zoomScaleNormal="100"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20" t="s">
        <v>211</v>
      </c>
      <c r="D2" s="21"/>
      <c r="E2" s="21"/>
      <c r="F2" s="22"/>
      <c r="G2" s="10" t="s">
        <v>42</v>
      </c>
      <c r="H2" s="11">
        <v>46107</v>
      </c>
    </row>
    <row r="3" spans="2:8" ht="22.5" customHeight="1" thickBot="1">
      <c r="B3" s="12" t="s">
        <v>41</v>
      </c>
      <c r="C3" s="45" t="s">
        <v>212</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36">
        <v>100</v>
      </c>
      <c r="F5" s="141"/>
      <c r="G5" s="141"/>
      <c r="H5" s="142"/>
    </row>
    <row r="6" spans="2:8" ht="22.5" customHeight="1">
      <c r="B6" s="17" t="str">
        <f>HYPERLINK("https://waic.jp/docs/UNDERSTANDING-WCAG20/media-equiv-av-only-alt", "1.2.1")</f>
        <v>1.2.1</v>
      </c>
      <c r="C6" s="5" t="s">
        <v>3</v>
      </c>
      <c r="D6" s="40" t="s">
        <v>85</v>
      </c>
      <c r="E6" s="37">
        <v>100</v>
      </c>
      <c r="F6" s="137"/>
      <c r="G6" s="137"/>
      <c r="H6" s="138"/>
    </row>
    <row r="7" spans="2:8" ht="22.5" customHeight="1">
      <c r="B7" s="17" t="str">
        <f>HYPERLINK("https://waic.jp/docs/UNDERSTANDING-WCAG20/media-equiv-captions", "1.2.2")</f>
        <v>1.2.2</v>
      </c>
      <c r="C7" s="5" t="s">
        <v>4</v>
      </c>
      <c r="D7" s="40" t="s">
        <v>85</v>
      </c>
      <c r="E7" s="37">
        <v>100</v>
      </c>
      <c r="F7" s="137"/>
      <c r="G7" s="137"/>
      <c r="H7" s="138"/>
    </row>
    <row r="8" spans="2:8" ht="22.5" customHeight="1">
      <c r="B8" s="17" t="str">
        <f>HYPERLINK("https://waic.jp/docs/UNDERSTANDING-WCAG20/media-equiv-audio-desc", "1.2.3")</f>
        <v>1.2.3</v>
      </c>
      <c r="C8" s="5" t="s">
        <v>5</v>
      </c>
      <c r="D8" s="40" t="s">
        <v>85</v>
      </c>
      <c r="E8" s="37">
        <v>100</v>
      </c>
      <c r="F8" s="137"/>
      <c r="G8" s="137"/>
      <c r="H8" s="138"/>
    </row>
    <row r="9" spans="2:8" ht="22.5" customHeight="1">
      <c r="B9" s="17" t="str">
        <f>HYPERLINK("https://waic.jp/docs/UNDERSTANDING-WCAG20/media-equiv-real-time-captions", "1.2.4")</f>
        <v>1.2.4</v>
      </c>
      <c r="C9" s="5" t="s">
        <v>6</v>
      </c>
      <c r="D9" s="40" t="s">
        <v>86</v>
      </c>
      <c r="E9" s="37">
        <v>100</v>
      </c>
      <c r="F9" s="137"/>
      <c r="G9" s="137"/>
      <c r="H9" s="138"/>
    </row>
    <row r="10" spans="2:8" ht="22.5" customHeight="1">
      <c r="B10" s="17" t="str">
        <f>HYPERLINK("https://waic.jp/docs/UNDERSTANDING-WCAG20/media-equiv-audio-desc-only", "1.2.5")</f>
        <v>1.2.5</v>
      </c>
      <c r="C10" s="5" t="s">
        <v>7</v>
      </c>
      <c r="D10" s="40" t="s">
        <v>86</v>
      </c>
      <c r="E10" s="37">
        <v>100</v>
      </c>
      <c r="F10" s="137"/>
      <c r="G10" s="137"/>
      <c r="H10" s="138"/>
    </row>
    <row r="11" spans="2:8" ht="22.5" customHeight="1">
      <c r="B11" s="130" t="str">
        <f>HYPERLINK("https://waic.jp/docs/UNDERSTANDING-WCAG20/content-structure-separation-programmatic", "1.3.1")</f>
        <v>1.3.1</v>
      </c>
      <c r="C11" s="128" t="s">
        <v>8</v>
      </c>
      <c r="D11" s="126" t="s">
        <v>85</v>
      </c>
      <c r="E11" s="124">
        <v>84</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37">
        <v>100</v>
      </c>
      <c r="F13" s="137"/>
      <c r="G13" s="137"/>
      <c r="H13" s="138"/>
    </row>
    <row r="14" spans="2:8" ht="22.5" customHeight="1">
      <c r="B14" s="17" t="str">
        <f>HYPERLINK("https://waic.jp/docs/UNDERSTANDING-WCAG20/content-structure-separation-understanding", "1.3.3")</f>
        <v>1.3.3</v>
      </c>
      <c r="C14" s="5" t="s">
        <v>10</v>
      </c>
      <c r="D14" s="40" t="s">
        <v>85</v>
      </c>
      <c r="E14" s="37">
        <v>100</v>
      </c>
      <c r="F14" s="137"/>
      <c r="G14" s="137"/>
      <c r="H14" s="138"/>
    </row>
    <row r="15" spans="2:8" ht="22.5" customHeight="1">
      <c r="B15" s="17" t="str">
        <f>HYPERLINK("https://waic.jp/docs/UNDERSTANDING-WCAG20/visual-audio-contrast-without-color", "1.4.1")</f>
        <v>1.4.1</v>
      </c>
      <c r="C15" s="5" t="s">
        <v>11</v>
      </c>
      <c r="D15" s="40" t="s">
        <v>85</v>
      </c>
      <c r="E15" s="37">
        <v>100</v>
      </c>
      <c r="F15" s="137"/>
      <c r="G15" s="137"/>
      <c r="H15" s="138"/>
    </row>
    <row r="16" spans="2: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14:H14"/>
    <mergeCell ref="F8:H8"/>
    <mergeCell ref="B4:C4"/>
    <mergeCell ref="F4:H4"/>
    <mergeCell ref="F5:H5"/>
    <mergeCell ref="F6:H6"/>
    <mergeCell ref="F7:H7"/>
    <mergeCell ref="F9:H9"/>
    <mergeCell ref="F10:H10"/>
    <mergeCell ref="F11:H11"/>
    <mergeCell ref="F12:H12"/>
    <mergeCell ref="F13:H13"/>
    <mergeCell ref="B11:B12"/>
    <mergeCell ref="C11:C12"/>
    <mergeCell ref="D11:D12"/>
    <mergeCell ref="E11:E12"/>
    <mergeCell ref="F38:H38"/>
    <mergeCell ref="F32:H32"/>
    <mergeCell ref="F27:H27"/>
    <mergeCell ref="F28:H28"/>
    <mergeCell ref="F29:H29"/>
    <mergeCell ref="F30:H30"/>
    <mergeCell ref="F31:H31"/>
    <mergeCell ref="B25:B26"/>
    <mergeCell ref="C25:C26"/>
    <mergeCell ref="D25:D26"/>
    <mergeCell ref="E25:E26"/>
    <mergeCell ref="F15:H15"/>
    <mergeCell ref="F16:H16"/>
    <mergeCell ref="F17:H17"/>
    <mergeCell ref="F18:H18"/>
    <mergeCell ref="F19:H19"/>
    <mergeCell ref="F25:H25"/>
    <mergeCell ref="F26:H26"/>
    <mergeCell ref="F43:H43"/>
    <mergeCell ref="F44:H44"/>
    <mergeCell ref="F20:H20"/>
    <mergeCell ref="F21:H21"/>
    <mergeCell ref="F22:H22"/>
    <mergeCell ref="F23:H23"/>
    <mergeCell ref="F24:H24"/>
    <mergeCell ref="F39:H39"/>
    <mergeCell ref="F40:H40"/>
    <mergeCell ref="F41:H41"/>
    <mergeCell ref="F42:H42"/>
    <mergeCell ref="F33:H33"/>
    <mergeCell ref="F34:H34"/>
    <mergeCell ref="F35:H35"/>
    <mergeCell ref="F36:H36"/>
    <mergeCell ref="F37:H37"/>
  </mergeCells>
  <phoneticPr fontId="2"/>
  <conditionalFormatting sqref="C2:D3">
    <cfRule type="cellIs" dxfId="290" priority="6" operator="equal">
      <formula>"x"</formula>
    </cfRule>
    <cfRule type="cellIs" dxfId="289" priority="7" operator="equal">
      <formula>"o"</formula>
    </cfRule>
  </conditionalFormatting>
  <conditionalFormatting sqref="D5:D11 D13:D25 D27:D44">
    <cfRule type="expression" dxfId="288" priority="1">
      <formula>#REF!=""</formula>
    </cfRule>
  </conditionalFormatting>
  <conditionalFormatting sqref="E4:E11 E13:E25 E27:E44">
    <cfRule type="cellIs" dxfId="287" priority="2" operator="equal">
      <formula>"x"</formula>
    </cfRule>
    <cfRule type="cellIs" dxfId="286" priority="3" operator="equal">
      <formula>"o"</formula>
    </cfRule>
  </conditionalFormatting>
  <conditionalFormatting sqref="E5:E11 E13:E25 E27:E44 B5:B11 B13:B25 B27:B44">
    <cfRule type="expression" dxfId="285" priority="4">
      <formula>#REF!=""</formula>
    </cfRule>
  </conditionalFormatting>
  <dataValidations count="1">
    <dataValidation allowBlank="1" sqref="E27:E44 E5:E11 E13:E25" xr:uid="{B4FA7670-5A60-4354-8DC4-965945A00015}"/>
  </dataValidations>
  <hyperlinks>
    <hyperlink ref="C3" r:id="rId1" xr:uid="{C6D11080-8FEB-44F7-BEE7-B227C5A2F38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F728-4CB0-4ECC-8DEB-D3B9DE16697A}">
  <sheetPr codeName="Sheet4"/>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101</v>
      </c>
      <c r="D2" s="21"/>
      <c r="E2" s="21"/>
      <c r="F2" s="22"/>
      <c r="G2" s="10" t="s">
        <v>42</v>
      </c>
      <c r="H2" s="11">
        <v>46107</v>
      </c>
    </row>
    <row r="3" spans="1:8" ht="22.5" customHeight="1" thickBot="1">
      <c r="B3" s="12" t="s">
        <v>41</v>
      </c>
      <c r="C3" s="45" t="s">
        <v>102</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84" priority="6" operator="equal">
      <formula>"x"</formula>
    </cfRule>
    <cfRule type="cellIs" dxfId="283" priority="7" operator="equal">
      <formula>"o"</formula>
    </cfRule>
  </conditionalFormatting>
  <conditionalFormatting sqref="D5:D11 D13:D25 D27:D44">
    <cfRule type="expression" dxfId="282" priority="1">
      <formula>#REF!=""</formula>
    </cfRule>
  </conditionalFormatting>
  <conditionalFormatting sqref="E4:E11 E13:E25 E27:E44">
    <cfRule type="cellIs" dxfId="281" priority="2" operator="equal">
      <formula>"x"</formula>
    </cfRule>
    <cfRule type="cellIs" dxfId="280" priority="3" operator="equal">
      <formula>"o"</formula>
    </cfRule>
  </conditionalFormatting>
  <conditionalFormatting sqref="E5:E11 E13:E25 E27:E44 B5:B11 B13:B25 B27:B44">
    <cfRule type="expression" dxfId="279" priority="4">
      <formula>#REF!=""</formula>
    </cfRule>
  </conditionalFormatting>
  <dataValidations count="1">
    <dataValidation allowBlank="1" sqref="E27:E44 E5:E11 E13:E25" xr:uid="{357D2E83-EA09-4D45-AF63-ABE6650D7CDC}"/>
  </dataValidations>
  <hyperlinks>
    <hyperlink ref="C3" r:id="rId1" xr:uid="{70525B98-113C-4C0D-B6F1-889DF4F5AF5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99F2-3394-4986-AE98-1CC8FA9A7E2C}">
  <sheetPr codeName="Sheet5"/>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103</v>
      </c>
      <c r="D2" s="21"/>
      <c r="E2" s="21"/>
      <c r="F2" s="22"/>
      <c r="G2" s="10" t="s">
        <v>42</v>
      </c>
      <c r="H2" s="11">
        <v>46107</v>
      </c>
    </row>
    <row r="3" spans="1:8" ht="22.5" customHeight="1" thickBot="1">
      <c r="B3" s="12" t="s">
        <v>41</v>
      </c>
      <c r="C3" s="45" t="s">
        <v>104</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78" priority="6" operator="equal">
      <formula>"x"</formula>
    </cfRule>
    <cfRule type="cellIs" dxfId="277" priority="7" operator="equal">
      <formula>"o"</formula>
    </cfRule>
  </conditionalFormatting>
  <conditionalFormatting sqref="D5:D11 D13:D25 D27:D44">
    <cfRule type="expression" dxfId="276" priority="1">
      <formula>#REF!=""</formula>
    </cfRule>
  </conditionalFormatting>
  <conditionalFormatting sqref="E4:E11 E13:E25 E27:E44">
    <cfRule type="cellIs" dxfId="275" priority="2" operator="equal">
      <formula>"x"</formula>
    </cfRule>
    <cfRule type="cellIs" dxfId="274" priority="3" operator="equal">
      <formula>"o"</formula>
    </cfRule>
  </conditionalFormatting>
  <conditionalFormatting sqref="E5:E11 E13:E25 E27:E44 B5:B11 B13:B25 B27:B44">
    <cfRule type="expression" dxfId="273" priority="4">
      <formula>#REF!=""</formula>
    </cfRule>
  </conditionalFormatting>
  <dataValidations count="1">
    <dataValidation allowBlank="1" sqref="E27:E44 E5:E11 E13:E25" xr:uid="{21A2BACD-F9FC-4F62-9956-14B0C65F6B20}"/>
  </dataValidations>
  <hyperlinks>
    <hyperlink ref="C3" r:id="rId1" xr:uid="{4A83BC57-0F0D-45AE-861D-135E320E089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9F83-4A2E-4D37-9C69-743042197E61}">
  <sheetPr codeName="Sheet6"/>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105</v>
      </c>
      <c r="D2" s="21"/>
      <c r="E2" s="21"/>
      <c r="F2" s="22"/>
      <c r="G2" s="10" t="s">
        <v>42</v>
      </c>
      <c r="H2" s="11">
        <v>46107</v>
      </c>
    </row>
    <row r="3" spans="1:8" ht="22.5" customHeight="1" thickBot="1">
      <c r="B3" s="12" t="s">
        <v>41</v>
      </c>
      <c r="C3" s="45" t="s">
        <v>106</v>
      </c>
      <c r="D3" s="23"/>
      <c r="E3" s="23"/>
      <c r="F3" s="24"/>
      <c r="G3" s="13" t="s">
        <v>78</v>
      </c>
      <c r="H3" s="14" t="s">
        <v>135</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31:H31"/>
    <mergeCell ref="F20:H20"/>
    <mergeCell ref="F9:H9"/>
    <mergeCell ref="F10:H10"/>
    <mergeCell ref="F11:H11"/>
    <mergeCell ref="F12:H12"/>
    <mergeCell ref="F13:H13"/>
    <mergeCell ref="F14:H14"/>
    <mergeCell ref="F15:H15"/>
    <mergeCell ref="F16:H16"/>
    <mergeCell ref="F17:H17"/>
    <mergeCell ref="F18:H18"/>
    <mergeCell ref="F19:H19"/>
    <mergeCell ref="F26:H26"/>
    <mergeCell ref="F27:H27"/>
    <mergeCell ref="F28:H28"/>
    <mergeCell ref="F29:H29"/>
    <mergeCell ref="F30:H30"/>
    <mergeCell ref="F21:H21"/>
    <mergeCell ref="F22:H22"/>
    <mergeCell ref="F23:H23"/>
    <mergeCell ref="F24:H24"/>
    <mergeCell ref="F25:H25"/>
    <mergeCell ref="F35:H35"/>
    <mergeCell ref="F36:H36"/>
    <mergeCell ref="F37:H37"/>
    <mergeCell ref="F38:H38"/>
    <mergeCell ref="F32:H32"/>
    <mergeCell ref="F43:H43"/>
    <mergeCell ref="F44:H44"/>
    <mergeCell ref="B11:B12"/>
    <mergeCell ref="C11:C12"/>
    <mergeCell ref="D11:D12"/>
    <mergeCell ref="E11:E12"/>
    <mergeCell ref="B25:B26"/>
    <mergeCell ref="C25:C26"/>
    <mergeCell ref="D25:D26"/>
    <mergeCell ref="E25:E26"/>
    <mergeCell ref="F39:H39"/>
    <mergeCell ref="F40:H40"/>
    <mergeCell ref="F41:H41"/>
    <mergeCell ref="F42:H42"/>
    <mergeCell ref="F33:H33"/>
    <mergeCell ref="F34:H34"/>
  </mergeCells>
  <phoneticPr fontId="2"/>
  <conditionalFormatting sqref="C2:D3">
    <cfRule type="cellIs" dxfId="272" priority="6" operator="equal">
      <formula>"x"</formula>
    </cfRule>
    <cfRule type="cellIs" dxfId="271" priority="7" operator="equal">
      <formula>"o"</formula>
    </cfRule>
  </conditionalFormatting>
  <conditionalFormatting sqref="D5:D11 D13:D25 D27:D44">
    <cfRule type="expression" dxfId="270" priority="1">
      <formula>#REF!=""</formula>
    </cfRule>
  </conditionalFormatting>
  <conditionalFormatting sqref="E4:E11 E13:E25 E27:E44">
    <cfRule type="cellIs" dxfId="269" priority="2" operator="equal">
      <formula>"x"</formula>
    </cfRule>
    <cfRule type="cellIs" dxfId="268" priority="3" operator="equal">
      <formula>"o"</formula>
    </cfRule>
  </conditionalFormatting>
  <conditionalFormatting sqref="E5:E11 E13:E25 E27:E44 B5:B11 B13:B25 B27:B44">
    <cfRule type="expression" dxfId="267" priority="4">
      <formula>#REF!=""</formula>
    </cfRule>
  </conditionalFormatting>
  <dataValidations count="1">
    <dataValidation allowBlank="1" sqref="E27:E44 E5:E11 E13:E25" xr:uid="{2F8A738B-7782-4170-A734-915396D9CE1E}"/>
  </dataValidations>
  <hyperlinks>
    <hyperlink ref="C3" r:id="rId1" xr:uid="{CE55CD84-5C90-4D0D-8312-A2CA491CD7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F759-1D65-4B83-8E7C-13A4945A340F}">
  <sheetPr codeName="Sheet7"/>
  <dimension ref="A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1:8" ht="22.5" customHeight="1" thickBot="1">
      <c r="A1" s="11"/>
    </row>
    <row r="2" spans="1:8" ht="22.5" customHeight="1">
      <c r="B2" s="9" t="s">
        <v>82</v>
      </c>
      <c r="C2" s="20" t="s">
        <v>92</v>
      </c>
      <c r="D2" s="21"/>
      <c r="E2" s="21"/>
      <c r="F2" s="22"/>
      <c r="G2" s="10" t="s">
        <v>42</v>
      </c>
      <c r="H2" s="11">
        <v>46107</v>
      </c>
    </row>
    <row r="3" spans="1:8" ht="22.5" customHeight="1" thickBot="1">
      <c r="B3" s="12" t="s">
        <v>41</v>
      </c>
      <c r="C3" s="45" t="s">
        <v>93</v>
      </c>
      <c r="D3" s="23"/>
      <c r="E3" s="23"/>
      <c r="F3" s="24"/>
      <c r="G3" s="13" t="s">
        <v>78</v>
      </c>
      <c r="H3" s="14" t="s">
        <v>79</v>
      </c>
    </row>
    <row r="4" spans="1:8" ht="22.5" customHeight="1" thickBot="1">
      <c r="B4" s="135" t="s">
        <v>0</v>
      </c>
      <c r="C4" s="136"/>
      <c r="D4" s="34" t="s">
        <v>1</v>
      </c>
      <c r="E4" s="35" t="s">
        <v>84</v>
      </c>
      <c r="F4" s="139" t="s">
        <v>40</v>
      </c>
      <c r="G4" s="139"/>
      <c r="H4" s="140"/>
    </row>
    <row r="5" spans="1:8" ht="22.5" customHeight="1">
      <c r="B5" s="15" t="str">
        <f>HYPERLINK("https://waic.jp/docs/UNDERSTANDING-WCAG20/text-equiv-all", "1.1.1")</f>
        <v>1.1.1</v>
      </c>
      <c r="C5" s="16" t="s">
        <v>2</v>
      </c>
      <c r="D5" s="39" t="s">
        <v>85</v>
      </c>
      <c r="E5" s="36">
        <v>100</v>
      </c>
      <c r="F5" s="141"/>
      <c r="G5" s="141"/>
      <c r="H5" s="142"/>
    </row>
    <row r="6" spans="1:8" ht="22.5" customHeight="1">
      <c r="B6" s="17" t="str">
        <f>HYPERLINK("https://waic.jp/docs/UNDERSTANDING-WCAG20/media-equiv-av-only-alt", "1.2.1")</f>
        <v>1.2.1</v>
      </c>
      <c r="C6" s="5" t="s">
        <v>3</v>
      </c>
      <c r="D6" s="40" t="s">
        <v>85</v>
      </c>
      <c r="E6" s="37">
        <v>100</v>
      </c>
      <c r="F6" s="137"/>
      <c r="G6" s="137"/>
      <c r="H6" s="138"/>
    </row>
    <row r="7" spans="1:8" ht="22.5" customHeight="1">
      <c r="B7" s="17" t="str">
        <f>HYPERLINK("https://waic.jp/docs/UNDERSTANDING-WCAG20/media-equiv-captions", "1.2.2")</f>
        <v>1.2.2</v>
      </c>
      <c r="C7" s="5" t="s">
        <v>4</v>
      </c>
      <c r="D7" s="40" t="s">
        <v>85</v>
      </c>
      <c r="E7" s="37">
        <v>100</v>
      </c>
      <c r="F7" s="137"/>
      <c r="G7" s="137"/>
      <c r="H7" s="138"/>
    </row>
    <row r="8" spans="1:8" ht="22.5" customHeight="1">
      <c r="B8" s="17" t="str">
        <f>HYPERLINK("https://waic.jp/docs/UNDERSTANDING-WCAG20/media-equiv-audio-desc", "1.2.3")</f>
        <v>1.2.3</v>
      </c>
      <c r="C8" s="5" t="s">
        <v>5</v>
      </c>
      <c r="D8" s="40" t="s">
        <v>85</v>
      </c>
      <c r="E8" s="37">
        <v>100</v>
      </c>
      <c r="F8" s="137"/>
      <c r="G8" s="137"/>
      <c r="H8" s="138"/>
    </row>
    <row r="9" spans="1:8" ht="22.5" customHeight="1">
      <c r="B9" s="17" t="str">
        <f>HYPERLINK("https://waic.jp/docs/UNDERSTANDING-WCAG20/media-equiv-real-time-captions", "1.2.4")</f>
        <v>1.2.4</v>
      </c>
      <c r="C9" s="5" t="s">
        <v>6</v>
      </c>
      <c r="D9" s="40" t="s">
        <v>86</v>
      </c>
      <c r="E9" s="37">
        <v>100</v>
      </c>
      <c r="F9" s="137"/>
      <c r="G9" s="137"/>
      <c r="H9" s="138"/>
    </row>
    <row r="10" spans="1:8" ht="22.5" customHeight="1">
      <c r="B10" s="17" t="str">
        <f>HYPERLINK("https://waic.jp/docs/UNDERSTANDING-WCAG20/media-equiv-audio-desc-only", "1.2.5")</f>
        <v>1.2.5</v>
      </c>
      <c r="C10" s="5" t="s">
        <v>7</v>
      </c>
      <c r="D10" s="40" t="s">
        <v>86</v>
      </c>
      <c r="E10" s="37">
        <v>100</v>
      </c>
      <c r="F10" s="137"/>
      <c r="G10" s="137"/>
      <c r="H10" s="138"/>
    </row>
    <row r="11" spans="1:8" ht="22.5" customHeight="1">
      <c r="B11" s="130" t="str">
        <f>HYPERLINK("https://waic.jp/docs/UNDERSTANDING-WCAG20/content-structure-separation-programmatic", "1.3.1")</f>
        <v>1.3.1</v>
      </c>
      <c r="C11" s="128" t="s">
        <v>8</v>
      </c>
      <c r="D11" s="126" t="s">
        <v>85</v>
      </c>
      <c r="E11" s="124">
        <v>84</v>
      </c>
      <c r="F11" s="143" t="s">
        <v>87</v>
      </c>
      <c r="G11" s="143"/>
      <c r="H11" s="144"/>
    </row>
    <row r="12" spans="1:8" ht="22.5" customHeight="1">
      <c r="B12" s="131"/>
      <c r="C12" s="129"/>
      <c r="D12" s="127"/>
      <c r="E12" s="125"/>
      <c r="F12" s="132" t="s">
        <v>137</v>
      </c>
      <c r="G12" s="133"/>
      <c r="H12" s="134"/>
    </row>
    <row r="13" spans="1:8" ht="22.5" customHeight="1">
      <c r="B13" s="17" t="str">
        <f>HYPERLINK("https://waic.jp/docs/UNDERSTANDING-WCAG20/content-structure-separation-sequence", "1.3.2")</f>
        <v>1.3.2</v>
      </c>
      <c r="C13" s="5" t="s">
        <v>9</v>
      </c>
      <c r="D13" s="40" t="s">
        <v>85</v>
      </c>
      <c r="E13" s="37">
        <v>100</v>
      </c>
      <c r="F13" s="137"/>
      <c r="G13" s="137"/>
      <c r="H13" s="138"/>
    </row>
    <row r="14" spans="1:8" ht="22.5" customHeight="1">
      <c r="B14" s="17" t="str">
        <f>HYPERLINK("https://waic.jp/docs/UNDERSTANDING-WCAG20/content-structure-separation-understanding", "1.3.3")</f>
        <v>1.3.3</v>
      </c>
      <c r="C14" s="5" t="s">
        <v>10</v>
      </c>
      <c r="D14" s="40" t="s">
        <v>85</v>
      </c>
      <c r="E14" s="37">
        <v>100</v>
      </c>
      <c r="F14" s="137"/>
      <c r="G14" s="137"/>
      <c r="H14" s="138"/>
    </row>
    <row r="15" spans="1:8" ht="22.5" customHeight="1">
      <c r="B15" s="17" t="str">
        <f>HYPERLINK("https://waic.jp/docs/UNDERSTANDING-WCAG20/visual-audio-contrast-without-color", "1.4.1")</f>
        <v>1.4.1</v>
      </c>
      <c r="C15" s="5" t="s">
        <v>11</v>
      </c>
      <c r="D15" s="40" t="s">
        <v>85</v>
      </c>
      <c r="E15" s="37">
        <v>100</v>
      </c>
      <c r="F15" s="137"/>
      <c r="G15" s="137"/>
      <c r="H15" s="138"/>
    </row>
    <row r="16" spans="1: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29:H29"/>
    <mergeCell ref="F42:H42"/>
    <mergeCell ref="F31:H31"/>
    <mergeCell ref="F32:H32"/>
    <mergeCell ref="F33:H33"/>
    <mergeCell ref="F34:H34"/>
    <mergeCell ref="F35:H35"/>
    <mergeCell ref="F36:H36"/>
    <mergeCell ref="F37:H37"/>
    <mergeCell ref="F38:H38"/>
    <mergeCell ref="F39:H39"/>
    <mergeCell ref="F40:H40"/>
    <mergeCell ref="F41:H41"/>
    <mergeCell ref="F24:H24"/>
    <mergeCell ref="F25:H25"/>
    <mergeCell ref="F26:H26"/>
    <mergeCell ref="F27:H27"/>
    <mergeCell ref="F28:H28"/>
    <mergeCell ref="B4:C4"/>
    <mergeCell ref="F4:H4"/>
    <mergeCell ref="F5:H5"/>
    <mergeCell ref="F6:H6"/>
    <mergeCell ref="F18:H18"/>
    <mergeCell ref="F7:H7"/>
    <mergeCell ref="F8:H8"/>
    <mergeCell ref="F9:H9"/>
    <mergeCell ref="F10:H10"/>
    <mergeCell ref="F11:H11"/>
    <mergeCell ref="F12:H12"/>
    <mergeCell ref="F13:H13"/>
    <mergeCell ref="F14:H14"/>
    <mergeCell ref="F15:H15"/>
    <mergeCell ref="F16:H16"/>
    <mergeCell ref="F17:H17"/>
    <mergeCell ref="F43:H43"/>
    <mergeCell ref="F44:H44"/>
    <mergeCell ref="B11:B12"/>
    <mergeCell ref="C11:C12"/>
    <mergeCell ref="D11:D12"/>
    <mergeCell ref="E11:E12"/>
    <mergeCell ref="B25:B26"/>
    <mergeCell ref="C25:C26"/>
    <mergeCell ref="D25:D26"/>
    <mergeCell ref="E25:E26"/>
    <mergeCell ref="F30:H30"/>
    <mergeCell ref="F19:H19"/>
    <mergeCell ref="F20:H20"/>
    <mergeCell ref="F21:H21"/>
    <mergeCell ref="F22:H22"/>
    <mergeCell ref="F23:H23"/>
  </mergeCells>
  <phoneticPr fontId="2"/>
  <conditionalFormatting sqref="C2:D3">
    <cfRule type="cellIs" dxfId="266" priority="5" operator="equal">
      <formula>"x"</formula>
    </cfRule>
    <cfRule type="cellIs" dxfId="265" priority="6" operator="equal">
      <formula>"o"</formula>
    </cfRule>
  </conditionalFormatting>
  <conditionalFormatting sqref="D5:D11 D13:D25 D27:D44">
    <cfRule type="expression" dxfId="264" priority="1">
      <formula>#REF!=""</formula>
    </cfRule>
  </conditionalFormatting>
  <conditionalFormatting sqref="E4:E11 E13:E25 E27:E44">
    <cfRule type="cellIs" dxfId="263" priority="2" operator="equal">
      <formula>"x"</formula>
    </cfRule>
    <cfRule type="cellIs" dxfId="262" priority="3" operator="equal">
      <formula>"o"</formula>
    </cfRule>
  </conditionalFormatting>
  <conditionalFormatting sqref="E5:E11 E13:E25 E27:E44 B5:B11 B13:B25 B27:B44">
    <cfRule type="expression" dxfId="261" priority="4">
      <formula>#REF!=""</formula>
    </cfRule>
  </conditionalFormatting>
  <dataValidations count="1">
    <dataValidation allowBlank="1" sqref="E27:E44 E5:E11 E13:E25" xr:uid="{180C8B6B-6614-40D5-8AF4-5FF9B4040CFB}"/>
  </dataValidations>
  <hyperlinks>
    <hyperlink ref="C3" r:id="rId1" xr:uid="{3BCBE43D-A160-4175-B3CC-98A2EB6F10C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E483-6F7E-481D-94D5-B8A21B8645D8}">
  <sheetPr codeName="Sheet8"/>
  <dimension ref="B1:H44"/>
  <sheetViews>
    <sheetView workbookViewId="0">
      <pane ySplit="4" topLeftCell="A5" activePane="bottomLeft" state="frozen"/>
      <selection pane="bottomLeft"/>
    </sheetView>
  </sheetViews>
  <sheetFormatPr defaultRowHeight="22.5" customHeight="1"/>
  <cols>
    <col min="1" max="1" width="4.28515625" style="4" customWidth="1"/>
    <col min="2" max="2" width="14.28515625" style="4" customWidth="1"/>
    <col min="3" max="3" width="42.85546875" style="4" customWidth="1"/>
    <col min="4" max="5" width="11.42578125" style="4" customWidth="1"/>
    <col min="6" max="6" width="114.140625" style="4" customWidth="1"/>
    <col min="7" max="8" width="14.28515625" style="4" customWidth="1"/>
    <col min="9" max="16384" width="9.140625" style="4"/>
  </cols>
  <sheetData>
    <row r="1" spans="2:8" ht="22.5" customHeight="1" thickBot="1"/>
    <row r="2" spans="2:8" ht="22.5" customHeight="1">
      <c r="B2" s="9" t="s">
        <v>82</v>
      </c>
      <c r="C2" s="11">
        <v>46107</v>
      </c>
      <c r="D2" s="21"/>
      <c r="E2" s="21"/>
      <c r="F2" s="22"/>
      <c r="G2" s="10" t="s">
        <v>42</v>
      </c>
      <c r="H2" s="11">
        <v>46107</v>
      </c>
    </row>
    <row r="3" spans="2:8" ht="22.5" customHeight="1" thickBot="1">
      <c r="B3" s="12" t="s">
        <v>41</v>
      </c>
      <c r="C3" s="45" t="s">
        <v>140</v>
      </c>
      <c r="D3" s="23"/>
      <c r="E3" s="23"/>
      <c r="F3" s="24"/>
      <c r="G3" s="13" t="s">
        <v>78</v>
      </c>
      <c r="H3" s="14" t="s">
        <v>79</v>
      </c>
    </row>
    <row r="4" spans="2:8" ht="22.5" customHeight="1" thickBot="1">
      <c r="B4" s="135" t="s">
        <v>0</v>
      </c>
      <c r="C4" s="136"/>
      <c r="D4" s="34" t="s">
        <v>1</v>
      </c>
      <c r="E4" s="35" t="s">
        <v>84</v>
      </c>
      <c r="F4" s="139" t="s">
        <v>40</v>
      </c>
      <c r="G4" s="139"/>
      <c r="H4" s="140"/>
    </row>
    <row r="5" spans="2:8" ht="22.5" customHeight="1">
      <c r="B5" s="15" t="str">
        <f>HYPERLINK("https://waic.jp/docs/UNDERSTANDING-WCAG20/text-equiv-all", "1.1.1")</f>
        <v>1.1.1</v>
      </c>
      <c r="C5" s="16" t="s">
        <v>2</v>
      </c>
      <c r="D5" s="39" t="s">
        <v>85</v>
      </c>
      <c r="E5" s="36">
        <v>100</v>
      </c>
      <c r="F5" s="141"/>
      <c r="G5" s="141"/>
      <c r="H5" s="142"/>
    </row>
    <row r="6" spans="2:8" ht="22.5" customHeight="1">
      <c r="B6" s="17" t="str">
        <f>HYPERLINK("https://waic.jp/docs/UNDERSTANDING-WCAG20/media-equiv-av-only-alt", "1.2.1")</f>
        <v>1.2.1</v>
      </c>
      <c r="C6" s="5" t="s">
        <v>3</v>
      </c>
      <c r="D6" s="40" t="s">
        <v>85</v>
      </c>
      <c r="E6" s="37">
        <v>100</v>
      </c>
      <c r="F6" s="137"/>
      <c r="G6" s="137"/>
      <c r="H6" s="138"/>
    </row>
    <row r="7" spans="2:8" ht="22.5" customHeight="1">
      <c r="B7" s="17" t="str">
        <f>HYPERLINK("https://waic.jp/docs/UNDERSTANDING-WCAG20/media-equiv-captions", "1.2.2")</f>
        <v>1.2.2</v>
      </c>
      <c r="C7" s="5" t="s">
        <v>4</v>
      </c>
      <c r="D7" s="40" t="s">
        <v>85</v>
      </c>
      <c r="E7" s="37">
        <v>100</v>
      </c>
      <c r="F7" s="137"/>
      <c r="G7" s="137"/>
      <c r="H7" s="138"/>
    </row>
    <row r="8" spans="2:8" ht="22.5" customHeight="1">
      <c r="B8" s="17" t="str">
        <f>HYPERLINK("https://waic.jp/docs/UNDERSTANDING-WCAG20/media-equiv-audio-desc", "1.2.3")</f>
        <v>1.2.3</v>
      </c>
      <c r="C8" s="5" t="s">
        <v>5</v>
      </c>
      <c r="D8" s="40" t="s">
        <v>85</v>
      </c>
      <c r="E8" s="37">
        <v>100</v>
      </c>
      <c r="F8" s="137"/>
      <c r="G8" s="137"/>
      <c r="H8" s="138"/>
    </row>
    <row r="9" spans="2:8" ht="22.5" customHeight="1">
      <c r="B9" s="17" t="str">
        <f>HYPERLINK("https://waic.jp/docs/UNDERSTANDING-WCAG20/media-equiv-real-time-captions", "1.2.4")</f>
        <v>1.2.4</v>
      </c>
      <c r="C9" s="5" t="s">
        <v>6</v>
      </c>
      <c r="D9" s="40" t="s">
        <v>86</v>
      </c>
      <c r="E9" s="37">
        <v>100</v>
      </c>
      <c r="F9" s="137"/>
      <c r="G9" s="137"/>
      <c r="H9" s="138"/>
    </row>
    <row r="10" spans="2:8" ht="22.5" customHeight="1">
      <c r="B10" s="17" t="str">
        <f>HYPERLINK("https://waic.jp/docs/UNDERSTANDING-WCAG20/media-equiv-audio-desc-only", "1.2.5")</f>
        <v>1.2.5</v>
      </c>
      <c r="C10" s="5" t="s">
        <v>7</v>
      </c>
      <c r="D10" s="40" t="s">
        <v>86</v>
      </c>
      <c r="E10" s="37">
        <v>100</v>
      </c>
      <c r="F10" s="137"/>
      <c r="G10" s="137"/>
      <c r="H10" s="138"/>
    </row>
    <row r="11" spans="2:8" ht="22.5" customHeight="1">
      <c r="B11" s="130" t="str">
        <f>HYPERLINK("https://waic.jp/docs/UNDERSTANDING-WCAG20/content-structure-separation-programmatic", "1.3.1")</f>
        <v>1.3.1</v>
      </c>
      <c r="C11" s="128" t="s">
        <v>8</v>
      </c>
      <c r="D11" s="126" t="s">
        <v>85</v>
      </c>
      <c r="E11" s="124">
        <v>82</v>
      </c>
      <c r="F11" s="143" t="s">
        <v>87</v>
      </c>
      <c r="G11" s="143"/>
      <c r="H11" s="144"/>
    </row>
    <row r="12" spans="2:8" ht="22.5" customHeight="1">
      <c r="B12" s="131"/>
      <c r="C12" s="129"/>
      <c r="D12" s="127"/>
      <c r="E12" s="125"/>
      <c r="F12" s="132" t="s">
        <v>137</v>
      </c>
      <c r="G12" s="133"/>
      <c r="H12" s="134"/>
    </row>
    <row r="13" spans="2:8" ht="22.5" customHeight="1">
      <c r="B13" s="17" t="str">
        <f>HYPERLINK("https://waic.jp/docs/UNDERSTANDING-WCAG20/content-structure-separation-sequence", "1.3.2")</f>
        <v>1.3.2</v>
      </c>
      <c r="C13" s="5" t="s">
        <v>9</v>
      </c>
      <c r="D13" s="40" t="s">
        <v>85</v>
      </c>
      <c r="E13" s="37">
        <v>100</v>
      </c>
      <c r="F13" s="137"/>
      <c r="G13" s="137"/>
      <c r="H13" s="138"/>
    </row>
    <row r="14" spans="2:8" ht="22.5" customHeight="1">
      <c r="B14" s="17" t="str">
        <f>HYPERLINK("https://waic.jp/docs/UNDERSTANDING-WCAG20/content-structure-separation-understanding", "1.3.3")</f>
        <v>1.3.3</v>
      </c>
      <c r="C14" s="5" t="s">
        <v>10</v>
      </c>
      <c r="D14" s="40" t="s">
        <v>85</v>
      </c>
      <c r="E14" s="37">
        <v>100</v>
      </c>
      <c r="F14" s="137"/>
      <c r="G14" s="137"/>
      <c r="H14" s="138"/>
    </row>
    <row r="15" spans="2:8" ht="22.5" customHeight="1">
      <c r="B15" s="17" t="str">
        <f>HYPERLINK("https://waic.jp/docs/UNDERSTANDING-WCAG20/visual-audio-contrast-without-color", "1.4.1")</f>
        <v>1.4.1</v>
      </c>
      <c r="C15" s="5" t="s">
        <v>11</v>
      </c>
      <c r="D15" s="40" t="s">
        <v>85</v>
      </c>
      <c r="E15" s="37">
        <v>100</v>
      </c>
      <c r="F15" s="137"/>
      <c r="G15" s="137"/>
      <c r="H15" s="138"/>
    </row>
    <row r="16" spans="2:8" ht="22.5" customHeight="1">
      <c r="B16" s="17" t="str">
        <f>HYPERLINK("https://waic.jp/docs/UNDERSTANDING-WCAG20/visual-audio-contrast-dis-audio", "1.4.2")</f>
        <v>1.4.2</v>
      </c>
      <c r="C16" s="5" t="s">
        <v>12</v>
      </c>
      <c r="D16" s="40" t="s">
        <v>85</v>
      </c>
      <c r="E16" s="37">
        <v>100</v>
      </c>
      <c r="F16" s="137"/>
      <c r="G16" s="137"/>
      <c r="H16" s="138"/>
    </row>
    <row r="17" spans="2:8" ht="22.5" customHeight="1">
      <c r="B17" s="17" t="str">
        <f>HYPERLINK("https://waic.jp/docs/UNDERSTANDING-WCAG20/visual-audio-contrast-contrast", "1.4.3")</f>
        <v>1.4.3</v>
      </c>
      <c r="C17" s="5" t="s">
        <v>13</v>
      </c>
      <c r="D17" s="40" t="s">
        <v>86</v>
      </c>
      <c r="E17" s="37">
        <v>100</v>
      </c>
      <c r="F17" s="137"/>
      <c r="G17" s="137"/>
      <c r="H17" s="138"/>
    </row>
    <row r="18" spans="2:8" ht="22.5" customHeight="1">
      <c r="B18" s="17" t="str">
        <f>HYPERLINK("https://waic.jp/docs/UNDERSTANDING-WCAG20/visual-audio-contrast-scale", "1.4.4")</f>
        <v>1.4.4</v>
      </c>
      <c r="C18" s="5" t="s">
        <v>14</v>
      </c>
      <c r="D18" s="40" t="s">
        <v>86</v>
      </c>
      <c r="E18" s="37">
        <v>100</v>
      </c>
      <c r="F18" s="137"/>
      <c r="G18" s="137"/>
      <c r="H18" s="138"/>
    </row>
    <row r="19" spans="2:8" ht="22.5" customHeight="1">
      <c r="B19" s="17" t="str">
        <f>HYPERLINK("https://waic.jp/docs/UNDERSTANDING-WCAG20/visual-audio-contrast-text-presentation", "1.4.5")</f>
        <v>1.4.5</v>
      </c>
      <c r="C19" s="5" t="s">
        <v>15</v>
      </c>
      <c r="D19" s="40" t="s">
        <v>86</v>
      </c>
      <c r="E19" s="37">
        <v>100</v>
      </c>
      <c r="F19" s="137"/>
      <c r="G19" s="137"/>
      <c r="H19" s="138"/>
    </row>
    <row r="20" spans="2:8" ht="22.5" customHeight="1">
      <c r="B20" s="17" t="str">
        <f>HYPERLINK("https://waic.jp/docs/UNDERSTANDING-WCAG20/keyboard-operation-keyboard-operable", "2.1.1")</f>
        <v>2.1.1</v>
      </c>
      <c r="C20" s="5" t="s">
        <v>16</v>
      </c>
      <c r="D20" s="40" t="s">
        <v>85</v>
      </c>
      <c r="E20" s="37">
        <v>100</v>
      </c>
      <c r="F20" s="137"/>
      <c r="G20" s="137"/>
      <c r="H20" s="138"/>
    </row>
    <row r="21" spans="2:8" ht="22.5" customHeight="1">
      <c r="B21" s="17" t="str">
        <f>HYPERLINK("https://waic.jp/docs/UNDERSTANDING-WCAG20/keyboard-operation-trapping", "2.1.2")</f>
        <v>2.1.2</v>
      </c>
      <c r="C21" s="5" t="s">
        <v>17</v>
      </c>
      <c r="D21" s="40" t="s">
        <v>85</v>
      </c>
      <c r="E21" s="37">
        <v>100</v>
      </c>
      <c r="F21" s="137"/>
      <c r="G21" s="137"/>
      <c r="H21" s="138"/>
    </row>
    <row r="22" spans="2:8" ht="22.5" customHeight="1">
      <c r="B22" s="17" t="str">
        <f>HYPERLINK("https://waic.jp/docs/UNDERSTANDING-WCAG20/time-limits-required-behaviors", "2.2.1")</f>
        <v>2.2.1</v>
      </c>
      <c r="C22" s="5" t="s">
        <v>18</v>
      </c>
      <c r="D22" s="40" t="s">
        <v>85</v>
      </c>
      <c r="E22" s="37">
        <v>100</v>
      </c>
      <c r="F22" s="137"/>
      <c r="G22" s="137"/>
      <c r="H22" s="138"/>
    </row>
    <row r="23" spans="2:8" ht="22.5" customHeight="1">
      <c r="B23" s="17" t="str">
        <f>HYPERLINK("https://waic.jp/docs/UNDERSTANDING-WCAG20/time-limits-pause", "2.2.2")</f>
        <v>2.2.2</v>
      </c>
      <c r="C23" s="5" t="s">
        <v>19</v>
      </c>
      <c r="D23" s="40" t="s">
        <v>85</v>
      </c>
      <c r="E23" s="37">
        <v>100</v>
      </c>
      <c r="F23" s="137"/>
      <c r="G23" s="137"/>
      <c r="H23" s="138"/>
    </row>
    <row r="24" spans="2:8" ht="22.5" customHeight="1">
      <c r="B24" s="17" t="str">
        <f>HYPERLINK("https://waic.jp/docs/UNDERSTANDING-WCAG20/seizure-does-not-violate", "2.3.1")</f>
        <v>2.3.1</v>
      </c>
      <c r="C24" s="5" t="s">
        <v>20</v>
      </c>
      <c r="D24" s="40" t="s">
        <v>85</v>
      </c>
      <c r="E24" s="37">
        <v>100</v>
      </c>
      <c r="F24" s="137"/>
      <c r="G24" s="137"/>
      <c r="H24" s="138"/>
    </row>
    <row r="25" spans="2:8" ht="22.5" customHeight="1">
      <c r="B25" s="130" t="str">
        <f>HYPERLINK("https://waic.jp/docs/UNDERSTANDING-WCAG20/navigation-mechanisms-skip", "2.4.1")</f>
        <v>2.4.1</v>
      </c>
      <c r="C25" s="128" t="s">
        <v>21</v>
      </c>
      <c r="D25" s="126" t="s">
        <v>85</v>
      </c>
      <c r="E25" s="124">
        <v>98</v>
      </c>
      <c r="F25" s="143" t="s">
        <v>88</v>
      </c>
      <c r="G25" s="143"/>
      <c r="H25" s="144"/>
    </row>
    <row r="26" spans="2:8" ht="22.5" customHeight="1">
      <c r="B26" s="131"/>
      <c r="C26" s="129"/>
      <c r="D26" s="127"/>
      <c r="E26" s="125"/>
      <c r="F26" s="132" t="s">
        <v>136</v>
      </c>
      <c r="G26" s="133"/>
      <c r="H26" s="134"/>
    </row>
    <row r="27" spans="2:8" ht="22.5" customHeight="1">
      <c r="B27" s="17" t="str">
        <f>HYPERLINK("https://waic.jp/docs/UNDERSTANDING-WCAG20/navigation-mechanisms-title", "2.4.2")</f>
        <v>2.4.2</v>
      </c>
      <c r="C27" s="5" t="s">
        <v>22</v>
      </c>
      <c r="D27" s="40" t="s">
        <v>85</v>
      </c>
      <c r="E27" s="37">
        <v>100</v>
      </c>
      <c r="F27" s="137"/>
      <c r="G27" s="137"/>
      <c r="H27" s="138"/>
    </row>
    <row r="28" spans="2:8" ht="22.5" customHeight="1">
      <c r="B28" s="17" t="str">
        <f>HYPERLINK("https://waic.jp/docs/UNDERSTANDING-WCAG20/navigation-mechanisms-focus-order", "2.4.3")</f>
        <v>2.4.3</v>
      </c>
      <c r="C28" s="5" t="s">
        <v>23</v>
      </c>
      <c r="D28" s="40" t="s">
        <v>85</v>
      </c>
      <c r="E28" s="37">
        <v>100</v>
      </c>
      <c r="F28" s="137"/>
      <c r="G28" s="137"/>
      <c r="H28" s="138"/>
    </row>
    <row r="29" spans="2:8" ht="22.5" customHeight="1">
      <c r="B29" s="17" t="str">
        <f>HYPERLINK("https://waic.jp/docs/UNDERSTANDING-WCAG20/navigation-mechanisms-refs", "2.4.4")</f>
        <v>2.4.4</v>
      </c>
      <c r="C29" s="5" t="s">
        <v>24</v>
      </c>
      <c r="D29" s="40" t="s">
        <v>85</v>
      </c>
      <c r="E29" s="37">
        <v>100</v>
      </c>
      <c r="F29" s="137"/>
      <c r="G29" s="137"/>
      <c r="H29" s="138"/>
    </row>
    <row r="30" spans="2:8" ht="22.5" customHeight="1">
      <c r="B30" s="17" t="str">
        <f>HYPERLINK("https://waic.jp/docs/UNDERSTANDING-WCAG20/navigation-mechanisms-mult-loc", "2.4.5")</f>
        <v>2.4.5</v>
      </c>
      <c r="C30" s="5" t="s">
        <v>25</v>
      </c>
      <c r="D30" s="40" t="s">
        <v>86</v>
      </c>
      <c r="E30" s="37">
        <v>100</v>
      </c>
      <c r="F30" s="137"/>
      <c r="G30" s="137"/>
      <c r="H30" s="138"/>
    </row>
    <row r="31" spans="2:8" ht="22.5" customHeight="1">
      <c r="B31" s="17" t="str">
        <f>HYPERLINK("https://waic.jp/docs/UNDERSTANDING-WCAG20/navigation-mechanisms-descriptive", "2.4.6")</f>
        <v>2.4.6</v>
      </c>
      <c r="C31" s="5" t="s">
        <v>26</v>
      </c>
      <c r="D31" s="40" t="s">
        <v>86</v>
      </c>
      <c r="E31" s="37">
        <v>100</v>
      </c>
      <c r="F31" s="137"/>
      <c r="G31" s="137"/>
      <c r="H31" s="138"/>
    </row>
    <row r="32" spans="2:8" ht="22.5" customHeight="1">
      <c r="B32" s="17" t="str">
        <f>HYPERLINK("https://waic.jp/docs/UNDERSTANDING-WCAG20/navigation-mechanisms-focus-visible", "2.4.7")</f>
        <v>2.4.7</v>
      </c>
      <c r="C32" s="5" t="s">
        <v>27</v>
      </c>
      <c r="D32" s="40" t="s">
        <v>86</v>
      </c>
      <c r="E32" s="37">
        <v>100</v>
      </c>
      <c r="F32" s="137"/>
      <c r="G32" s="137"/>
      <c r="H32" s="138"/>
    </row>
    <row r="33" spans="2:8" ht="22.5" customHeight="1">
      <c r="B33" s="17" t="str">
        <f>HYPERLINK("https://waic.jp/docs/UNDERSTANDING-WCAG20/meaning-doc-lang-id", "3.1.1")</f>
        <v>3.1.1</v>
      </c>
      <c r="C33" s="5" t="s">
        <v>28</v>
      </c>
      <c r="D33" s="40" t="s">
        <v>85</v>
      </c>
      <c r="E33" s="37">
        <v>100</v>
      </c>
      <c r="F33" s="137"/>
      <c r="G33" s="137"/>
      <c r="H33" s="138"/>
    </row>
    <row r="34" spans="2:8" ht="22.5" customHeight="1">
      <c r="B34" s="17" t="str">
        <f>HYPERLINK("https://waic.jp/docs/UNDERSTANDING-WCAG20/meaning-other-lang-id", "3.1.2")</f>
        <v>3.1.2</v>
      </c>
      <c r="C34" s="5" t="s">
        <v>29</v>
      </c>
      <c r="D34" s="40" t="s">
        <v>86</v>
      </c>
      <c r="E34" s="37">
        <v>100</v>
      </c>
      <c r="F34" s="137"/>
      <c r="G34" s="137"/>
      <c r="H34" s="138"/>
    </row>
    <row r="35" spans="2:8" ht="22.5" customHeight="1">
      <c r="B35" s="17" t="str">
        <f>HYPERLINK("https://waic.jp/docs/UNDERSTANDING-WCAG20/consistent-behavior-receive-focus", "3.2.1")</f>
        <v>3.2.1</v>
      </c>
      <c r="C35" s="5" t="s">
        <v>30</v>
      </c>
      <c r="D35" s="40" t="s">
        <v>85</v>
      </c>
      <c r="E35" s="37">
        <v>100</v>
      </c>
      <c r="F35" s="137"/>
      <c r="G35" s="137"/>
      <c r="H35" s="138"/>
    </row>
    <row r="36" spans="2:8" ht="22.5" customHeight="1">
      <c r="B36" s="17" t="str">
        <f>HYPERLINK("https://waic.jp/docs/UNDERSTANDING-WCAG20/consistent-behavior-unpredictable-change", "3.2.2")</f>
        <v>3.2.2</v>
      </c>
      <c r="C36" s="5" t="s">
        <v>31</v>
      </c>
      <c r="D36" s="40" t="s">
        <v>85</v>
      </c>
      <c r="E36" s="37">
        <v>100</v>
      </c>
      <c r="F36" s="137"/>
      <c r="G36" s="137"/>
      <c r="H36" s="138"/>
    </row>
    <row r="37" spans="2:8" ht="22.5" customHeight="1">
      <c r="B37" s="17" t="str">
        <f>HYPERLINK("https://waic.jp/docs/UNDERSTANDING-WCAG20/consistent-behavior-consistent-locations", "3.2.3")</f>
        <v>3.2.3</v>
      </c>
      <c r="C37" s="5" t="s">
        <v>32</v>
      </c>
      <c r="D37" s="40" t="s">
        <v>86</v>
      </c>
      <c r="E37" s="37">
        <v>100</v>
      </c>
      <c r="F37" s="137"/>
      <c r="G37" s="137"/>
      <c r="H37" s="138"/>
    </row>
    <row r="38" spans="2:8" ht="22.5" customHeight="1">
      <c r="B38" s="17" t="str">
        <f>HYPERLINK("https://waic.jp/docs/UNDERSTANDING-WCAG20/consistent-behavior-consistent-functionality", "3.2.4")</f>
        <v>3.2.4</v>
      </c>
      <c r="C38" s="5" t="s">
        <v>33</v>
      </c>
      <c r="D38" s="40" t="s">
        <v>86</v>
      </c>
      <c r="E38" s="37">
        <v>100</v>
      </c>
      <c r="F38" s="137"/>
      <c r="G38" s="137"/>
      <c r="H38" s="138"/>
    </row>
    <row r="39" spans="2:8" ht="22.5" customHeight="1">
      <c r="B39" s="17" t="str">
        <f>HYPERLINK("https://waic.jp/docs/UNDERSTANDING-WCAG20/minimize-error-identified", "3.3.1")</f>
        <v>3.3.1</v>
      </c>
      <c r="C39" s="5" t="s">
        <v>34</v>
      </c>
      <c r="D39" s="40" t="s">
        <v>85</v>
      </c>
      <c r="E39" s="37">
        <v>100</v>
      </c>
      <c r="F39" s="137"/>
      <c r="G39" s="137"/>
      <c r="H39" s="138"/>
    </row>
    <row r="40" spans="2:8" ht="22.5" customHeight="1">
      <c r="B40" s="17" t="str">
        <f>HYPERLINK("https://waic.jp/docs/UNDERSTANDING-WCAG20/minimize-error-cues", "3.3.2")</f>
        <v>3.3.2</v>
      </c>
      <c r="C40" s="5" t="s">
        <v>35</v>
      </c>
      <c r="D40" s="40" t="s">
        <v>85</v>
      </c>
      <c r="E40" s="37">
        <v>100</v>
      </c>
      <c r="F40" s="137"/>
      <c r="G40" s="137"/>
      <c r="H40" s="138"/>
    </row>
    <row r="41" spans="2:8" ht="22.5" customHeight="1">
      <c r="B41" s="17" t="str">
        <f>HYPERLINK("https://waic.jp/docs/UNDERSTANDING-WCAG20/minimize-error-suggestions", "3.3.3")</f>
        <v>3.3.3</v>
      </c>
      <c r="C41" s="5" t="s">
        <v>36</v>
      </c>
      <c r="D41" s="40" t="s">
        <v>86</v>
      </c>
      <c r="E41" s="37">
        <v>100</v>
      </c>
      <c r="F41" s="137"/>
      <c r="G41" s="137"/>
      <c r="H41" s="138"/>
    </row>
    <row r="42" spans="2:8" ht="22.5" customHeight="1">
      <c r="B42" s="17" t="str">
        <f>HYPERLINK("https://waic.jp/docs/UNDERSTANDING-WCAG20/minimize-error-reversible", "3.3.4")</f>
        <v>3.3.4</v>
      </c>
      <c r="C42" s="5" t="s">
        <v>37</v>
      </c>
      <c r="D42" s="40" t="s">
        <v>86</v>
      </c>
      <c r="E42" s="37">
        <v>100</v>
      </c>
      <c r="F42" s="137"/>
      <c r="G42" s="137"/>
      <c r="H42" s="138"/>
    </row>
    <row r="43" spans="2:8" ht="22.5" customHeight="1">
      <c r="B43" s="17" t="str">
        <f>HYPERLINK("https://waic.jp/docs/UNDERSTANDING-WCAG20/ensure-compat-parses", "4.1.1")</f>
        <v>4.1.1</v>
      </c>
      <c r="C43" s="5" t="s">
        <v>38</v>
      </c>
      <c r="D43" s="40" t="s">
        <v>85</v>
      </c>
      <c r="E43" s="37">
        <v>100</v>
      </c>
      <c r="F43" s="137"/>
      <c r="G43" s="137"/>
      <c r="H43" s="138"/>
    </row>
    <row r="44" spans="2:8" ht="22.5" customHeight="1" thickBot="1">
      <c r="B44" s="18" t="str">
        <f>HYPERLINK("https://waic.jp/docs/UNDERSTANDING-WCAG20/ensure-compat-rsv", "4.1.2")</f>
        <v>4.1.2</v>
      </c>
      <c r="C44" s="19" t="s">
        <v>39</v>
      </c>
      <c r="D44" s="14" t="s">
        <v>85</v>
      </c>
      <c r="E44" s="38">
        <v>100</v>
      </c>
      <c r="F44" s="145"/>
      <c r="G44" s="145"/>
      <c r="H44" s="146"/>
    </row>
  </sheetData>
  <mergeCells count="50">
    <mergeCell ref="F8:H8"/>
    <mergeCell ref="B4:C4"/>
    <mergeCell ref="F4:H4"/>
    <mergeCell ref="F5:H5"/>
    <mergeCell ref="F6:H6"/>
    <mergeCell ref="F7:H7"/>
    <mergeCell ref="F9:H9"/>
    <mergeCell ref="F10:H10"/>
    <mergeCell ref="B11:B12"/>
    <mergeCell ref="C11:C12"/>
    <mergeCell ref="D11:D12"/>
    <mergeCell ref="E11:E12"/>
    <mergeCell ref="F11:H11"/>
    <mergeCell ref="F12:H12"/>
    <mergeCell ref="F24:H24"/>
    <mergeCell ref="F13:H13"/>
    <mergeCell ref="F14:H14"/>
    <mergeCell ref="F15:H15"/>
    <mergeCell ref="F16:H16"/>
    <mergeCell ref="F17:H17"/>
    <mergeCell ref="F18:H18"/>
    <mergeCell ref="F19:H19"/>
    <mergeCell ref="F20:H20"/>
    <mergeCell ref="F21:H21"/>
    <mergeCell ref="F22:H22"/>
    <mergeCell ref="F23:H23"/>
    <mergeCell ref="F32:H32"/>
    <mergeCell ref="B25:B26"/>
    <mergeCell ref="C25:C26"/>
    <mergeCell ref="D25:D26"/>
    <mergeCell ref="E25:E26"/>
    <mergeCell ref="F25:H25"/>
    <mergeCell ref="F26:H26"/>
    <mergeCell ref="F27:H27"/>
    <mergeCell ref="F28:H28"/>
    <mergeCell ref="F29:H29"/>
    <mergeCell ref="F30:H30"/>
    <mergeCell ref="F31:H31"/>
    <mergeCell ref="F44:H44"/>
    <mergeCell ref="F33:H33"/>
    <mergeCell ref="F34:H34"/>
    <mergeCell ref="F35:H35"/>
    <mergeCell ref="F36:H36"/>
    <mergeCell ref="F37:H37"/>
    <mergeCell ref="F38:H38"/>
    <mergeCell ref="F39:H39"/>
    <mergeCell ref="F40:H40"/>
    <mergeCell ref="F41:H41"/>
    <mergeCell ref="F42:H42"/>
    <mergeCell ref="F43:H43"/>
  </mergeCells>
  <phoneticPr fontId="2"/>
  <conditionalFormatting sqref="D2 C3:D3">
    <cfRule type="cellIs" dxfId="260" priority="5" operator="equal">
      <formula>"x"</formula>
    </cfRule>
    <cfRule type="cellIs" dxfId="259" priority="6" operator="equal">
      <formula>"o"</formula>
    </cfRule>
  </conditionalFormatting>
  <conditionalFormatting sqref="D5:D11 D13:D25 D27:D44">
    <cfRule type="expression" dxfId="258" priority="1">
      <formula>#REF!=""</formula>
    </cfRule>
  </conditionalFormatting>
  <conditionalFormatting sqref="E4:E11 E13:E25 E27:E44">
    <cfRule type="cellIs" dxfId="257" priority="2" operator="equal">
      <formula>"x"</formula>
    </cfRule>
    <cfRule type="cellIs" dxfId="256" priority="3" operator="equal">
      <formula>"o"</formula>
    </cfRule>
  </conditionalFormatting>
  <conditionalFormatting sqref="E5:E11 E13:E25 E27:E44 B5:B11 B13:B25 B27:B44">
    <cfRule type="expression" dxfId="255" priority="4">
      <formula>#REF!=""</formula>
    </cfRule>
  </conditionalFormatting>
  <dataValidations count="1">
    <dataValidation allowBlank="1" sqref="E27:E44 E5:E11 E13:E25" xr:uid="{E02677C2-8258-4D69-89FF-666409BF442A}"/>
  </dataValidations>
  <hyperlinks>
    <hyperlink ref="C3" r:id="rId1" xr:uid="{744FC02A-8032-4B66-B652-3D59F95781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36</vt:i4>
      </vt:variant>
    </vt:vector>
  </HeadingPairs>
  <TitlesOfParts>
    <vt:vector size="36" baseType="lpstr">
      <vt:lpstr>試験結果一覧</vt:lpstr>
      <vt:lpstr>1.1</vt:lpstr>
      <vt:lpstr>1.2.1</vt:lpstr>
      <vt:lpstr>1.2.2</vt:lpstr>
      <vt:lpstr>1.3</vt:lpstr>
      <vt:lpstr>1.4</vt:lpstr>
      <vt:lpstr>1.5</vt:lpstr>
      <vt:lpstr>1.6</vt:lpstr>
      <vt:lpstr>1.7</vt:lpstr>
      <vt:lpstr>1.8</vt:lpstr>
      <vt:lpstr>1.9</vt:lpstr>
      <vt:lpstr>1.10</vt:lpstr>
      <vt:lpstr>1.11</vt:lpstr>
      <vt:lpstr>1.12.1</vt:lpstr>
      <vt:lpstr>1.12.2</vt:lpstr>
      <vt:lpstr>1.13</vt:lpstr>
      <vt:lpstr>1.14</vt:lpstr>
      <vt:lpstr>1.15</vt:lpstr>
      <vt:lpstr>1.16</vt:lpstr>
      <vt:lpstr>2.1</vt:lpstr>
      <vt:lpstr>2.2</vt:lpstr>
      <vt:lpstr>2.3</vt:lpstr>
      <vt:lpstr>2.4</vt:lpstr>
      <vt:lpstr>2.5</vt:lpstr>
      <vt:lpstr>2.6</vt:lpstr>
      <vt:lpstr>2.7</vt:lpstr>
      <vt:lpstr>2.8</vt:lpstr>
      <vt:lpstr>2.9</vt:lpstr>
      <vt:lpstr>3.1</vt:lpstr>
      <vt:lpstr>3.2</vt:lpstr>
      <vt:lpstr>3.3</vt:lpstr>
      <vt:lpstr>3.4</vt:lpstr>
      <vt:lpstr>3.5</vt:lpstr>
      <vt:lpstr>3.6</vt:lpstr>
      <vt:lpstr>3.7</vt:lpstr>
      <vt:lpstr>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2023-12-01T08:10:38Z</dcterms:created>
  <dcterms:modified xsi:type="dcterms:W3CDTF">2026-03-26T23:55:16Z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